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codeName="{6BE1CDB9-6C1C-A5B6-3FC1-E231EC3C600E}"/>
  <workbookPr codeName="ThisWorkbook" defaultThemeVersion="166925"/>
  <mc:AlternateContent xmlns:mc="http://schemas.openxmlformats.org/markup-compatibility/2006">
    <mc:Choice Requires="x15">
      <x15ac:absPath xmlns:x15ac="http://schemas.microsoft.com/office/spreadsheetml/2010/11/ac" url="/Users/adrianneumeyer/Dropbox/01_Projekte/TPM/01_Templates/Team Planner/Team Planner V7/"/>
    </mc:Choice>
  </mc:AlternateContent>
  <xr:revisionPtr revIDLastSave="0" documentId="13_ncr:1_{60D2F6E7-855B-4F41-A7E0-A5856D8021DD}" xr6:coauthVersionLast="46" xr6:coauthVersionMax="46" xr10:uidLastSave="{00000000-0000-0000-0000-000000000000}"/>
  <bookViews>
    <workbookView xWindow="-37880" yWindow="500" windowWidth="28800" windowHeight="16680" activeTab="5" xr2:uid="{12344C7C-309B-4F57-AFD0-C5764AEAA3C7}"/>
  </bookViews>
  <sheets>
    <sheet name="InputSheet" sheetId="2" r:id="rId1"/>
    <sheet name="remove_dupl" sheetId="263" state="veryHidden" r:id="rId2"/>
    <sheet name="PlanningSheet" sheetId="146" state="hidden" r:id="rId3"/>
    <sheet name="UtilizationReport" sheetId="143" state="hidden" r:id="rId4"/>
    <sheet name="Holidays" sheetId="141" r:id="rId5"/>
    <sheet name="Help" sheetId="268" r:id="rId6"/>
  </sheets>
  <functionGroups builtInGroupCount="19"/>
  <externalReferences>
    <externalReference r:id="rId7"/>
  </externalReferences>
  <definedNames>
    <definedName name="_xlnm._FilterDatabase" localSheetId="4" hidden="1">Holidays!$A$1:$E$248</definedName>
    <definedName name="_xlnm._FilterDatabase" localSheetId="0" hidden="1">InputSheet!$F$2:$G$11</definedName>
    <definedName name="as_1">InputSheet!$F$3</definedName>
    <definedName name="assign">InputSheet!$F$1</definedName>
    <definedName name="cap">InputSheet!$B$1</definedName>
    <definedName name="country">InputSheet!$J$4</definedName>
    <definedName name="crit">InputSheet!#REF!</definedName>
    <definedName name="crit_tm">InputSheet!#REF!</definedName>
    <definedName name="_xlnm.Extract" localSheetId="2">PlanningSheet!#REF!</definedName>
    <definedName name="FTE">InputSheet!$J$5</definedName>
    <definedName name="hol_country">Holidays!$C:$C</definedName>
    <definedName name="hol_monday">Holidays!$D:$D</definedName>
    <definedName name="hol_weekday">Holidays!$E:$E</definedName>
    <definedName name="lr_ass">InputSheet!#REF!</definedName>
    <definedName name="memb" localSheetId="5">[1]InputSheet!$A$1</definedName>
    <definedName name="memb">InputSheet!$A$1</definedName>
    <definedName name="Monday1" localSheetId="0">InputSheet!$J$2</definedName>
    <definedName name="proj" localSheetId="5">[1]InputSheet!$D$1</definedName>
    <definedName name="proj">InputSheet!$D$1</definedName>
    <definedName name="tblMemb" localSheetId="5">[1]InputSheet!$A:$B</definedName>
    <definedName name="tblMemb">InputSheet!$A:$B</definedName>
    <definedName name="vertex42_copyright" hidden="1">"© 2006-2017 Vertex42 LLC"</definedName>
    <definedName name="vertex42_id" hidden="1">"gantt-chart_v4-0.xlsx"</definedName>
    <definedName name="vertex42_title" hidden="1">"Gantt Chart Template Pro"</definedName>
    <definedName name="WeekN" localSheetId="0">InputSheet!$J$3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143" l="1"/>
  <c r="D3" i="143" s="1"/>
  <c r="E6" i="146" l="1"/>
  <c r="E7" i="146" s="1"/>
  <c r="E3" i="146" s="1"/>
  <c r="E4" i="146" l="1"/>
  <c r="E9" i="146" l="1"/>
  <c r="E2" i="146"/>
  <c r="E8" i="146"/>
  <c r="E5" i="146"/>
  <c r="E3" i="141" l="1"/>
  <c r="E4" i="141"/>
  <c r="E5" i="141"/>
  <c r="E6" i="141"/>
  <c r="E7" i="141"/>
  <c r="E8" i="141"/>
  <c r="E9" i="141"/>
  <c r="E10" i="141"/>
  <c r="E11" i="141"/>
  <c r="E12" i="141"/>
  <c r="E13" i="141"/>
  <c r="E14" i="141"/>
  <c r="E15" i="141"/>
  <c r="E16" i="141"/>
  <c r="E17" i="141"/>
  <c r="E18" i="141"/>
  <c r="E19" i="141"/>
  <c r="E20" i="141"/>
  <c r="E21" i="141"/>
  <c r="E22" i="141"/>
  <c r="E23" i="141"/>
  <c r="E24" i="141"/>
  <c r="E25" i="141"/>
  <c r="E26" i="141"/>
  <c r="E27" i="141"/>
  <c r="E28" i="141"/>
  <c r="E29" i="141"/>
  <c r="E30" i="141"/>
  <c r="E31" i="141"/>
  <c r="E32" i="141"/>
  <c r="E33" i="141"/>
  <c r="E34" i="141"/>
  <c r="E35" i="141"/>
  <c r="E36" i="141"/>
  <c r="E37" i="141"/>
  <c r="E38" i="141"/>
  <c r="E39" i="141"/>
  <c r="E40" i="141"/>
  <c r="E41" i="141"/>
  <c r="E42" i="141"/>
  <c r="E43" i="141"/>
  <c r="E44" i="141"/>
  <c r="E45" i="141"/>
  <c r="E46" i="141"/>
  <c r="E47" i="141"/>
  <c r="E48" i="141"/>
  <c r="E49" i="141"/>
  <c r="E50" i="141"/>
  <c r="E51" i="141"/>
  <c r="E52" i="141"/>
  <c r="E53" i="141"/>
  <c r="E54" i="141"/>
  <c r="E67" i="141"/>
  <c r="E68" i="141"/>
  <c r="E69" i="141"/>
  <c r="E70" i="141"/>
  <c r="E71" i="141"/>
  <c r="E72" i="141"/>
  <c r="E73" i="141"/>
  <c r="E74" i="141"/>
  <c r="E75" i="141"/>
  <c r="E76" i="141"/>
  <c r="E77" i="141"/>
  <c r="E78" i="141"/>
  <c r="E79" i="141"/>
  <c r="E80" i="141"/>
  <c r="E93" i="141"/>
  <c r="E106" i="141"/>
  <c r="E119" i="141"/>
  <c r="E132" i="141"/>
  <c r="E145" i="141"/>
  <c r="E146" i="141"/>
  <c r="E147" i="141"/>
  <c r="E148" i="141"/>
  <c r="E149" i="141"/>
  <c r="E150" i="141"/>
  <c r="E151" i="141"/>
  <c r="E152" i="141"/>
  <c r="E153" i="141"/>
  <c r="E154" i="141"/>
  <c r="E155" i="141"/>
  <c r="E156" i="141"/>
  <c r="E157" i="141"/>
  <c r="E158" i="141"/>
  <c r="E159" i="141"/>
  <c r="E160" i="141"/>
  <c r="E161" i="141"/>
  <c r="E162" i="141"/>
  <c r="E163" i="141"/>
  <c r="E164" i="141"/>
  <c r="E165" i="141"/>
  <c r="E166" i="141"/>
  <c r="E167" i="141"/>
  <c r="E168" i="141"/>
  <c r="E169" i="141"/>
  <c r="E170" i="141"/>
  <c r="E171" i="141"/>
  <c r="E184" i="141"/>
  <c r="E197" i="141"/>
  <c r="E198" i="141"/>
  <c r="E199" i="141"/>
  <c r="E200" i="141"/>
  <c r="E201" i="141"/>
  <c r="E202" i="141"/>
  <c r="E203" i="141"/>
  <c r="E204" i="141"/>
  <c r="E205" i="141"/>
  <c r="E206" i="141"/>
  <c r="E207" i="141"/>
  <c r="E208" i="141"/>
  <c r="E209" i="141"/>
  <c r="E210" i="141"/>
  <c r="E211" i="141"/>
  <c r="E212" i="141"/>
  <c r="E213" i="141"/>
  <c r="E214" i="141"/>
  <c r="E215" i="141"/>
  <c r="E216" i="141"/>
  <c r="E217" i="141"/>
  <c r="E218" i="141"/>
  <c r="E219" i="141"/>
  <c r="E220" i="141"/>
  <c r="E221" i="141"/>
  <c r="E222" i="141"/>
  <c r="E223" i="141"/>
  <c r="E224" i="141"/>
  <c r="E225" i="141"/>
  <c r="E226" i="141"/>
  <c r="E227" i="141"/>
  <c r="E228" i="141"/>
  <c r="E229" i="141"/>
  <c r="E230" i="141"/>
  <c r="E231" i="141"/>
  <c r="E232" i="141"/>
  <c r="E233" i="141"/>
  <c r="E234" i="141"/>
  <c r="E235" i="141"/>
  <c r="E236" i="141"/>
  <c r="E237" i="141"/>
  <c r="E238" i="141"/>
  <c r="E239" i="141"/>
  <c r="E240" i="141"/>
  <c r="E241" i="141"/>
  <c r="E242" i="141"/>
  <c r="E243" i="141"/>
  <c r="E244" i="141"/>
  <c r="E245" i="141"/>
  <c r="E246" i="141"/>
  <c r="E247" i="141"/>
  <c r="E248" i="141"/>
  <c r="E2" i="141"/>
  <c r="D3" i="141"/>
  <c r="D4" i="141"/>
  <c r="D5" i="141"/>
  <c r="D6" i="141"/>
  <c r="D7" i="141"/>
  <c r="D8" i="141"/>
  <c r="D9" i="141"/>
  <c r="D10" i="141"/>
  <c r="D11" i="141"/>
  <c r="D12" i="141"/>
  <c r="D13" i="141"/>
  <c r="D14" i="141"/>
  <c r="D15" i="141"/>
  <c r="D16" i="141"/>
  <c r="D17" i="141"/>
  <c r="D18" i="141"/>
  <c r="D19" i="141"/>
  <c r="D20" i="141"/>
  <c r="D21" i="141"/>
  <c r="D22" i="141"/>
  <c r="D23" i="141"/>
  <c r="D24" i="141"/>
  <c r="D25" i="141"/>
  <c r="D26" i="141"/>
  <c r="D27" i="141"/>
  <c r="D28" i="141"/>
  <c r="D29" i="141"/>
  <c r="D30" i="141"/>
  <c r="D31" i="141"/>
  <c r="D32" i="141"/>
  <c r="D33" i="141"/>
  <c r="D34" i="141"/>
  <c r="D35" i="141"/>
  <c r="D36" i="141"/>
  <c r="D37" i="141"/>
  <c r="D38" i="141"/>
  <c r="D39" i="141"/>
  <c r="D40" i="141"/>
  <c r="D41" i="141"/>
  <c r="D42" i="141"/>
  <c r="D43" i="141"/>
  <c r="D44" i="141"/>
  <c r="D45" i="141"/>
  <c r="D46" i="141"/>
  <c r="D47" i="141"/>
  <c r="D48" i="141"/>
  <c r="D49" i="141"/>
  <c r="D50" i="141"/>
  <c r="D51" i="141"/>
  <c r="D52" i="141"/>
  <c r="D53" i="141"/>
  <c r="D54" i="141"/>
  <c r="D67" i="141"/>
  <c r="D68" i="141"/>
  <c r="D69" i="141"/>
  <c r="D70" i="141"/>
  <c r="D71" i="141"/>
  <c r="D72" i="141"/>
  <c r="D73" i="141"/>
  <c r="D74" i="141"/>
  <c r="D75" i="141"/>
  <c r="D76" i="141"/>
  <c r="D77" i="141"/>
  <c r="D78" i="141"/>
  <c r="D79" i="141"/>
  <c r="D80" i="141"/>
  <c r="D93" i="141"/>
  <c r="D106" i="141"/>
  <c r="D119" i="141"/>
  <c r="D132" i="141"/>
  <c r="D145" i="141"/>
  <c r="D146" i="141"/>
  <c r="D147" i="141"/>
  <c r="D148" i="141"/>
  <c r="D149" i="141"/>
  <c r="D150" i="141"/>
  <c r="D151" i="141"/>
  <c r="D152" i="141"/>
  <c r="D153" i="141"/>
  <c r="D154" i="141"/>
  <c r="D155" i="141"/>
  <c r="D156" i="141"/>
  <c r="D157" i="141"/>
  <c r="D158" i="141"/>
  <c r="D159" i="141"/>
  <c r="D160" i="141"/>
  <c r="D161" i="141"/>
  <c r="D162" i="141"/>
  <c r="D163" i="141"/>
  <c r="D164" i="141"/>
  <c r="D165" i="141"/>
  <c r="D166" i="141"/>
  <c r="D167" i="141"/>
  <c r="D168" i="141"/>
  <c r="D169" i="141"/>
  <c r="D170" i="141"/>
  <c r="D171" i="141"/>
  <c r="D184" i="141"/>
  <c r="D197" i="141"/>
  <c r="D198" i="141"/>
  <c r="D199" i="141"/>
  <c r="D200" i="141"/>
  <c r="D201" i="141"/>
  <c r="D202" i="141"/>
  <c r="D203" i="141"/>
  <c r="D204" i="141"/>
  <c r="D205" i="141"/>
  <c r="D206" i="141"/>
  <c r="D207" i="141"/>
  <c r="D208" i="141"/>
  <c r="D209" i="141"/>
  <c r="D210" i="141"/>
  <c r="D211" i="141"/>
  <c r="D212" i="141"/>
  <c r="D213" i="141"/>
  <c r="D214" i="141"/>
  <c r="D215" i="141"/>
  <c r="D216" i="141"/>
  <c r="D217" i="141"/>
  <c r="D218" i="141"/>
  <c r="D219" i="141"/>
  <c r="D220" i="141"/>
  <c r="D221" i="141"/>
  <c r="D222" i="141"/>
  <c r="D223" i="141"/>
  <c r="D224" i="141"/>
  <c r="D225" i="141"/>
  <c r="D226" i="141"/>
  <c r="D227" i="141"/>
  <c r="D228" i="141"/>
  <c r="D229" i="141"/>
  <c r="D230" i="141"/>
  <c r="D231" i="141"/>
  <c r="D232" i="141"/>
  <c r="D233" i="141"/>
  <c r="D234" i="141"/>
  <c r="D235" i="141"/>
  <c r="D236" i="141"/>
  <c r="D237" i="141"/>
  <c r="D238" i="141"/>
  <c r="D239" i="141"/>
  <c r="D240" i="141"/>
  <c r="D241" i="141"/>
  <c r="D242" i="141"/>
  <c r="D243" i="141"/>
  <c r="D244" i="141"/>
  <c r="D245" i="141"/>
  <c r="D246" i="141"/>
  <c r="D247" i="141"/>
  <c r="D248" i="141"/>
  <c r="D2" i="141"/>
  <c r="A55" i="141"/>
  <c r="A56" i="141" s="1"/>
  <c r="A57" i="141" s="1"/>
  <c r="A58" i="141" s="1"/>
  <c r="A59" i="141" s="1"/>
  <c r="A60" i="141" s="1"/>
  <c r="A61" i="141" s="1"/>
  <c r="A62" i="141" s="1"/>
  <c r="A63" i="141" s="1"/>
  <c r="A64" i="141" s="1"/>
  <c r="A65" i="141" s="1"/>
  <c r="A66" i="141" s="1"/>
  <c r="D66" i="141" s="1"/>
  <c r="A81" i="141"/>
  <c r="A82" i="141" s="1"/>
  <c r="A83" i="141" s="1"/>
  <c r="A84" i="141" s="1"/>
  <c r="A85" i="141" s="1"/>
  <c r="A86" i="141" s="1"/>
  <c r="A87" i="141" s="1"/>
  <c r="A88" i="141" s="1"/>
  <c r="A89" i="141" s="1"/>
  <c r="A90" i="141" s="1"/>
  <c r="A91" i="141" s="1"/>
  <c r="A92" i="141" s="1"/>
  <c r="D92" i="141" s="1"/>
  <c r="A94" i="141"/>
  <c r="A95" i="141" s="1"/>
  <c r="A96" i="141" s="1"/>
  <c r="A97" i="141" s="1"/>
  <c r="A98" i="141" s="1"/>
  <c r="A99" i="141" s="1"/>
  <c r="A100" i="141" s="1"/>
  <c r="A101" i="141" s="1"/>
  <c r="A102" i="141" s="1"/>
  <c r="A103" i="141" s="1"/>
  <c r="A104" i="141" s="1"/>
  <c r="A105" i="141" s="1"/>
  <c r="D105" i="141" s="1"/>
  <c r="A107" i="141"/>
  <c r="A108" i="141" s="1"/>
  <c r="A109" i="141" s="1"/>
  <c r="A110" i="141" s="1"/>
  <c r="A111" i="141" s="1"/>
  <c r="A112" i="141" s="1"/>
  <c r="A113" i="141" s="1"/>
  <c r="A114" i="141" s="1"/>
  <c r="A115" i="141" s="1"/>
  <c r="A116" i="141" s="1"/>
  <c r="A117" i="141" s="1"/>
  <c r="A118" i="141" s="1"/>
  <c r="D118" i="141" s="1"/>
  <c r="A120" i="141"/>
  <c r="A121" i="141" s="1"/>
  <c r="A122" i="141" s="1"/>
  <c r="A123" i="141" s="1"/>
  <c r="A124" i="141" s="1"/>
  <c r="A125" i="141" s="1"/>
  <c r="A126" i="141" s="1"/>
  <c r="A127" i="141" s="1"/>
  <c r="A128" i="141" s="1"/>
  <c r="A129" i="141" s="1"/>
  <c r="A130" i="141" s="1"/>
  <c r="A131" i="141" s="1"/>
  <c r="D131" i="141" s="1"/>
  <c r="A133" i="141"/>
  <c r="A134" i="141" s="1"/>
  <c r="A135" i="141" s="1"/>
  <c r="A136" i="141" s="1"/>
  <c r="A137" i="141" s="1"/>
  <c r="A138" i="141" s="1"/>
  <c r="A139" i="141" s="1"/>
  <c r="A140" i="141" s="1"/>
  <c r="A141" i="141" s="1"/>
  <c r="A142" i="141" s="1"/>
  <c r="A143" i="141" s="1"/>
  <c r="A144" i="141" s="1"/>
  <c r="D144" i="141" s="1"/>
  <c r="A172" i="141"/>
  <c r="A173" i="141" s="1"/>
  <c r="A174" i="141" s="1"/>
  <c r="A175" i="141" s="1"/>
  <c r="A176" i="141" s="1"/>
  <c r="A177" i="141" s="1"/>
  <c r="A178" i="141" s="1"/>
  <c r="A179" i="141" s="1"/>
  <c r="A180" i="141" s="1"/>
  <c r="A181" i="141" s="1"/>
  <c r="A182" i="141" s="1"/>
  <c r="A183" i="141" s="1"/>
  <c r="D183" i="141" s="1"/>
  <c r="A185" i="141"/>
  <c r="A186" i="141" s="1"/>
  <c r="A187" i="141" s="1"/>
  <c r="A188" i="141" s="1"/>
  <c r="A189" i="141" s="1"/>
  <c r="A190" i="141" s="1"/>
  <c r="A191" i="141" s="1"/>
  <c r="A192" i="141" s="1"/>
  <c r="A193" i="141" s="1"/>
  <c r="A194" i="141" s="1"/>
  <c r="A195" i="141" s="1"/>
  <c r="A196" i="141" s="1"/>
  <c r="D196" i="141" s="1"/>
  <c r="E191" i="141" l="1"/>
  <c r="E179" i="141"/>
  <c r="E143" i="141"/>
  <c r="E131" i="141"/>
  <c r="E107" i="141"/>
  <c r="E95" i="141"/>
  <c r="E83" i="141"/>
  <c r="E59" i="141"/>
  <c r="E189" i="141"/>
  <c r="E177" i="141"/>
  <c r="E141" i="141"/>
  <c r="E129" i="141"/>
  <c r="E117" i="141"/>
  <c r="E105" i="141"/>
  <c r="E81" i="141"/>
  <c r="E57" i="141"/>
  <c r="E188" i="141"/>
  <c r="E176" i="141"/>
  <c r="E140" i="141"/>
  <c r="E128" i="141"/>
  <c r="E116" i="141"/>
  <c r="E104" i="141"/>
  <c r="E92" i="141"/>
  <c r="E56" i="141"/>
  <c r="E187" i="141"/>
  <c r="E175" i="141"/>
  <c r="E139" i="141"/>
  <c r="E127" i="141"/>
  <c r="E115" i="141"/>
  <c r="E103" i="141"/>
  <c r="E91" i="141"/>
  <c r="E55" i="141"/>
  <c r="E186" i="141"/>
  <c r="E174" i="141"/>
  <c r="E138" i="141"/>
  <c r="E126" i="141"/>
  <c r="E114" i="141"/>
  <c r="E102" i="141"/>
  <c r="E90" i="141"/>
  <c r="E66" i="141"/>
  <c r="E185" i="141"/>
  <c r="E173" i="141"/>
  <c r="E137" i="141"/>
  <c r="E125" i="141"/>
  <c r="E113" i="141"/>
  <c r="E101" i="141"/>
  <c r="E89" i="141"/>
  <c r="E65" i="141"/>
  <c r="E178" i="141"/>
  <c r="E142" i="141"/>
  <c r="E82" i="141"/>
  <c r="E196" i="141"/>
  <c r="E172" i="141"/>
  <c r="E136" i="141"/>
  <c r="E124" i="141"/>
  <c r="E112" i="141"/>
  <c r="E100" i="141"/>
  <c r="E88" i="141"/>
  <c r="E64" i="141"/>
  <c r="E130" i="141"/>
  <c r="E94" i="141"/>
  <c r="E195" i="141"/>
  <c r="E183" i="141"/>
  <c r="E135" i="141"/>
  <c r="E123" i="141"/>
  <c r="E111" i="141"/>
  <c r="E99" i="141"/>
  <c r="E87" i="141"/>
  <c r="E63" i="141"/>
  <c r="E118" i="141"/>
  <c r="E58" i="141"/>
  <c r="E194" i="141"/>
  <c r="E182" i="141"/>
  <c r="E134" i="141"/>
  <c r="E122" i="141"/>
  <c r="E110" i="141"/>
  <c r="E98" i="141"/>
  <c r="E86" i="141"/>
  <c r="E62" i="141"/>
  <c r="E190" i="141"/>
  <c r="E193" i="141"/>
  <c r="E181" i="141"/>
  <c r="E133" i="141"/>
  <c r="E121" i="141"/>
  <c r="E109" i="141"/>
  <c r="E97" i="141"/>
  <c r="E85" i="141"/>
  <c r="E61" i="141"/>
  <c r="E192" i="141"/>
  <c r="E180" i="141"/>
  <c r="E144" i="141"/>
  <c r="E120" i="141"/>
  <c r="E108" i="141"/>
  <c r="E96" i="141"/>
  <c r="E84" i="141"/>
  <c r="E60" i="141"/>
  <c r="D127" i="141"/>
  <c r="D55" i="141"/>
  <c r="D124" i="141"/>
  <c r="D126" i="141"/>
  <c r="D121" i="141"/>
  <c r="D187" i="141"/>
  <c r="D186" i="141"/>
  <c r="D102" i="141"/>
  <c r="D100" i="141"/>
  <c r="D97" i="141"/>
  <c r="D194" i="141"/>
  <c r="D182" i="141"/>
  <c r="D134" i="141"/>
  <c r="D122" i="141"/>
  <c r="D110" i="141"/>
  <c r="D98" i="141"/>
  <c r="D86" i="141"/>
  <c r="D62" i="141"/>
  <c r="D192" i="141"/>
  <c r="D180" i="141"/>
  <c r="D120" i="141"/>
  <c r="D108" i="141"/>
  <c r="D96" i="141"/>
  <c r="D84" i="141"/>
  <c r="D60" i="141"/>
  <c r="D179" i="141"/>
  <c r="D143" i="141"/>
  <c r="D107" i="141"/>
  <c r="D95" i="141"/>
  <c r="D83" i="141"/>
  <c r="D59" i="141"/>
  <c r="D174" i="141"/>
  <c r="D138" i="141"/>
  <c r="D114" i="141"/>
  <c r="D136" i="141"/>
  <c r="D64" i="141"/>
  <c r="D193" i="141"/>
  <c r="D181" i="141"/>
  <c r="D133" i="141"/>
  <c r="D109" i="141"/>
  <c r="D85" i="141"/>
  <c r="D61" i="141"/>
  <c r="D191" i="141"/>
  <c r="D190" i="141"/>
  <c r="D178" i="141"/>
  <c r="D142" i="141"/>
  <c r="D130" i="141"/>
  <c r="D94" i="141"/>
  <c r="D82" i="141"/>
  <c r="D58" i="141"/>
  <c r="D189" i="141"/>
  <c r="D177" i="141"/>
  <c r="D141" i="141"/>
  <c r="D129" i="141"/>
  <c r="D117" i="141"/>
  <c r="D81" i="141"/>
  <c r="D57" i="141"/>
  <c r="D188" i="141"/>
  <c r="D176" i="141"/>
  <c r="D140" i="141"/>
  <c r="D128" i="141"/>
  <c r="D116" i="141"/>
  <c r="D104" i="141"/>
  <c r="D56" i="141"/>
  <c r="D175" i="141"/>
  <c r="D139" i="141"/>
  <c r="D115" i="141"/>
  <c r="D103" i="141"/>
  <c r="D91" i="141"/>
  <c r="D90" i="141"/>
  <c r="D185" i="141"/>
  <c r="D173" i="141"/>
  <c r="D137" i="141"/>
  <c r="D125" i="141"/>
  <c r="D113" i="141"/>
  <c r="D101" i="141"/>
  <c r="D89" i="141"/>
  <c r="D65" i="141"/>
  <c r="D172" i="141"/>
  <c r="D112" i="141"/>
  <c r="D88" i="141"/>
  <c r="D195" i="141"/>
  <c r="D135" i="141"/>
  <c r="D123" i="141"/>
  <c r="D111" i="141"/>
  <c r="D99" i="141"/>
  <c r="D87" i="141"/>
  <c r="D63" i="141"/>
</calcChain>
</file>

<file path=xl/sharedStrings.xml><?xml version="1.0" encoding="utf-8"?>
<sst xmlns="http://schemas.openxmlformats.org/spreadsheetml/2006/main" count="622" uniqueCount="103">
  <si>
    <t>Monday of week 1</t>
  </si>
  <si>
    <t>Admin / meetings</t>
  </si>
  <si>
    <t>ERP Implementation</t>
  </si>
  <si>
    <t>Windows upgrade</t>
  </si>
  <si>
    <t>Tonia Harkle</t>
  </si>
  <si>
    <t>Ramon Magill</t>
  </si>
  <si>
    <t>Peter Norton</t>
  </si>
  <si>
    <t>Value</t>
  </si>
  <si>
    <t>Comment</t>
  </si>
  <si>
    <t>Number of weeks</t>
  </si>
  <si>
    <t>Min 1, Max 1000</t>
  </si>
  <si>
    <t>Assignments</t>
  </si>
  <si>
    <t>Adrian Neumeyer</t>
  </si>
  <si>
    <t>Team members</t>
  </si>
  <si>
    <t>Team member</t>
  </si>
  <si>
    <t>UK</t>
  </si>
  <si>
    <t>Late Summer Bank Holiday</t>
  </si>
  <si>
    <t>Summer Bank Holiday</t>
  </si>
  <si>
    <t>Spring Bank Holiday</t>
  </si>
  <si>
    <t>Early May Bank Holiday</t>
  </si>
  <si>
    <t>Easter Monday</t>
  </si>
  <si>
    <t>Good Friday</t>
  </si>
  <si>
    <t>Boxing Day</t>
  </si>
  <si>
    <t>US</t>
  </si>
  <si>
    <t>Veterans Day</t>
  </si>
  <si>
    <t>Thanksgiving</t>
  </si>
  <si>
    <t>Presidents Day</t>
  </si>
  <si>
    <t>Memorial Day</t>
  </si>
  <si>
    <t>M.L.King Jr. Day</t>
  </si>
  <si>
    <t>Labor Day</t>
  </si>
  <si>
    <t>Independence Day</t>
  </si>
  <si>
    <t>Columbus Day</t>
  </si>
  <si>
    <t>New Year's Day</t>
  </si>
  <si>
    <t>Christmas</t>
  </si>
  <si>
    <t>Country</t>
  </si>
  <si>
    <t>Description</t>
  </si>
  <si>
    <t>Date</t>
  </si>
  <si>
    <t>Monday</t>
  </si>
  <si>
    <t>Other Inputs</t>
  </si>
  <si>
    <t>UK/US, other Countries don’t account for holidays</t>
  </si>
  <si>
    <t>Weekday</t>
  </si>
  <si>
    <t>Projects &amp; tasks</t>
  </si>
  <si>
    <r>
      <rPr>
        <sz val="11"/>
        <color theme="1"/>
        <rFont val="Calibri"/>
        <family val="2"/>
      </rPr>
      <t>M</t>
    </r>
    <r>
      <rPr>
        <sz val="11"/>
        <color theme="1"/>
        <rFont val="Calibri"/>
        <family val="2"/>
        <scheme val="minor"/>
      </rPr>
      <t>ust be a Monday in date format</t>
    </r>
  </si>
  <si>
    <t>Team Planner</t>
  </si>
  <si>
    <t>week</t>
  </si>
  <si>
    <t>dates</t>
  </si>
  <si>
    <t># workdays</t>
  </si>
  <si>
    <t>Week50</t>
  </si>
  <si>
    <t>year</t>
  </si>
  <si>
    <t>month</t>
  </si>
  <si>
    <t>date1</t>
  </si>
  <si>
    <t>date2</t>
  </si>
  <si>
    <t>workdays</t>
  </si>
  <si>
    <t>e</t>
  </si>
  <si>
    <t>name</t>
  </si>
  <si>
    <t>data</t>
  </si>
  <si>
    <t>total</t>
  </si>
  <si>
    <t>temp</t>
  </si>
  <si>
    <t>month2</t>
  </si>
  <si>
    <t>week2</t>
  </si>
  <si>
    <t>Capacity (hrs/week)</t>
  </si>
  <si>
    <t>availableFTE</t>
  </si>
  <si>
    <t>Available FTE</t>
  </si>
  <si>
    <t>FTE / month</t>
  </si>
  <si>
    <t>How to Use The Team Planner for Excel</t>
  </si>
  <si>
    <t>Note: The first version of the planner sheet is generated using the input parameters you provide in the steps below. This is why you don't see the planner sheet when opening this file for the first time. Just follow the steps described below.</t>
  </si>
  <si>
    <t>Step 1: Maintain your team members</t>
  </si>
  <si>
    <t>In the InputSheet tab, enter your team members into column A. In the capacity column (B), enter their maximum capacity (hours per week):</t>
  </si>
  <si>
    <t>Step 2: Enter projects and tasks</t>
  </si>
  <si>
    <t>Enter all the projects and tasks your team members are working on (or may be working on in the future).</t>
  </si>
  <si>
    <t>You can add more projects or tasks later on.</t>
  </si>
  <si>
    <t>Step 3: Assign team members to projects and tasks</t>
  </si>
  <si>
    <t>In the Assignment box of the InputSheet, you need to maintain for each team member the projects or tasks they are working on.</t>
  </si>
  <si>
    <t>The assignments can be changed later on.</t>
  </si>
  <si>
    <t>Step 4: Enter start date for, number of weeks to show and country</t>
  </si>
  <si>
    <r>
      <rPr>
        <b/>
        <sz val="12"/>
        <color theme="1"/>
        <rFont val="Calibri"/>
        <family val="2"/>
        <scheme val="minor"/>
      </rPr>
      <t xml:space="preserve">Monday of week 1: </t>
    </r>
    <r>
      <rPr>
        <sz val="12"/>
        <color theme="1"/>
        <rFont val="Calibri"/>
        <family val="2"/>
        <scheme val="minor"/>
      </rPr>
      <t>The date field must be the Monday's date for the week that your planner should start with</t>
    </r>
  </si>
  <si>
    <r>
      <rPr>
        <b/>
        <sz val="12"/>
        <color theme="1"/>
        <rFont val="Calibri"/>
        <family val="2"/>
        <scheme val="minor"/>
      </rPr>
      <t>Number of weeks:</t>
    </r>
    <r>
      <rPr>
        <sz val="12"/>
        <color theme="1"/>
        <rFont val="Calibri"/>
        <family val="2"/>
        <scheme val="minor"/>
      </rPr>
      <t xml:space="preserve"> number of weeks that should be shown in the planning sheet (you can add further weeks later on)</t>
    </r>
  </si>
  <si>
    <r>
      <rPr>
        <b/>
        <sz val="12"/>
        <color theme="1"/>
        <rFont val="Calibri"/>
        <family val="2"/>
        <scheme val="minor"/>
      </rPr>
      <t xml:space="preserve">Country: </t>
    </r>
    <r>
      <rPr>
        <sz val="12"/>
        <color theme="1"/>
        <rFont val="Calibri"/>
        <family val="2"/>
        <scheme val="minor"/>
      </rPr>
      <t>Enter either US/UK to account for the public holidays in the US/UK. For other countries, please maintain tab "Holidays" first</t>
    </r>
  </si>
  <si>
    <r>
      <rPr>
        <b/>
        <sz val="12"/>
        <color theme="1"/>
        <rFont val="Calibri"/>
        <family val="2"/>
        <scheme val="minor"/>
      </rPr>
      <t>FTE / month:</t>
    </r>
    <r>
      <rPr>
        <sz val="12"/>
        <color theme="1"/>
        <rFont val="Calibri"/>
        <family val="2"/>
        <scheme val="minor"/>
      </rPr>
      <t xml:space="preserve"> What is the average hours for an FTE per month? The default is 172 hours. This value is used for the calculation of "Available FTE" in the Planning Sheet"</t>
    </r>
  </si>
  <si>
    <t>Step 5: Generate Planning Sheet</t>
  </si>
  <si>
    <t>Once you have made all inputs, press the green button "Generate Planning Sheet". This will create the team planner overview based on your inputs.</t>
  </si>
  <si>
    <t>Step 6: Open the Planning Sheet and start maintaining efforts</t>
  </si>
  <si>
    <t>Open the tab "Planning Sheet" which should now be visible.</t>
  </si>
  <si>
    <r>
      <t xml:space="preserve">Now you can maintain the estimated efforts </t>
    </r>
    <r>
      <rPr>
        <b/>
        <sz val="12"/>
        <color theme="1"/>
        <rFont val="Calibri"/>
        <family val="2"/>
        <scheme val="minor"/>
      </rPr>
      <t>(in hours)</t>
    </r>
    <r>
      <rPr>
        <sz val="12"/>
        <color theme="1"/>
        <rFont val="Calibri"/>
        <family val="2"/>
        <scheme val="minor"/>
      </rPr>
      <t xml:space="preserve"> for each team member and project or task assigned:</t>
    </r>
  </si>
  <si>
    <r>
      <t xml:space="preserve">The planner will calculate the </t>
    </r>
    <r>
      <rPr>
        <b/>
        <sz val="12"/>
        <color theme="1"/>
        <rFont val="Calibri"/>
        <family val="2"/>
        <scheme val="minor"/>
      </rPr>
      <t>"Available FTE"</t>
    </r>
    <r>
      <rPr>
        <sz val="12"/>
        <color theme="1"/>
        <rFont val="Calibri"/>
        <family val="2"/>
        <scheme val="minor"/>
      </rPr>
      <t xml:space="preserve"> based on the number of team members you have entered and the total average FTE hours per month.</t>
    </r>
  </si>
  <si>
    <t>Modifying the Planning Sheet</t>
  </si>
  <si>
    <t>Adding new team members, assigning new tasks to team members, deleting team members and adding new columns (weeks) on the timeline view must be done using the colored buttons.</t>
  </si>
  <si>
    <t xml:space="preserve">Adding a new task to a team member: </t>
  </si>
  <si>
    <t>To assign a new task to a team member, first select the "Total" cell of the employee to whom you want to assign a new task. An example of a total cell are shown below:</t>
  </si>
  <si>
    <t>In this case we would add a task for Lillian Nelson.</t>
  </si>
  <si>
    <t>Add a new team member:</t>
  </si>
  <si>
    <t>If you click this button, the Excel will ask you for the team member's name and their maximum capacity (in hours per week).</t>
  </si>
  <si>
    <t>You'll be asked for the number of tasks to assign. This creates the required number of rows:</t>
  </si>
  <si>
    <r>
      <t>Enter the maximum capacity of the employee (</t>
    </r>
    <r>
      <rPr>
        <b/>
        <sz val="12"/>
        <color theme="1"/>
        <rFont val="Calibri"/>
        <family val="2"/>
        <scheme val="minor"/>
      </rPr>
      <t>hours per week</t>
    </r>
    <r>
      <rPr>
        <sz val="12"/>
        <color theme="1"/>
        <rFont val="Calibri"/>
        <family val="2"/>
        <scheme val="minor"/>
      </rPr>
      <t>, e.g. 40):</t>
    </r>
  </si>
  <si>
    <t>Add a new column (to the timeline):</t>
  </si>
  <si>
    <t>To extend the timeline of your team planner, press the "Add new column" button. This will add another week at the planning sheet (scroll to the right to see the result)</t>
  </si>
  <si>
    <t>Delete team member:</t>
  </si>
  <si>
    <t>In case you want to remove a team member from the planner, select the total cell of the employee and press the button "Delete member".</t>
  </si>
  <si>
    <t xml:space="preserve">  Select "Total" cell:</t>
  </si>
  <si>
    <t>Press button "Delete member":</t>
  </si>
  <si>
    <t>The team member will be removed from all views, including the utilization report.</t>
  </si>
  <si>
    <t>Full-Time Equivalent per month (average, in hours)</t>
  </si>
  <si>
    <t>The summarized hours appear in color coding: 
white = actual workload = # of workdays in week * 8
green = actual hours &lt; # of workdays in week * 8
red =actual hours &gt; # of workdays in week * 8
This designation is done with respect to the available working days in a given 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</si>
</sst>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2"/>
      <color theme="1"/>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sz val="11"/>
      <color theme="1"/>
      <name val="Calibri"/>
      <family val="2"/>
    </font>
    <font>
      <sz val="11"/>
      <name val="Calibri"/>
      <family val="2"/>
      <scheme val="minor"/>
    </font>
    <font>
      <sz val="10"/>
      <name val="Arial"/>
      <family val="2"/>
    </font>
    <font>
      <b/>
      <sz val="11"/>
      <color theme="0"/>
      <name val="Arial"/>
      <family val="2"/>
    </font>
    <font>
      <b/>
      <sz val="11"/>
      <name val="Arial"/>
      <family val="2"/>
    </font>
    <font>
      <b/>
      <sz val="16"/>
      <color theme="1"/>
      <name val="Calibri"/>
      <family val="2"/>
      <scheme val="minor"/>
    </font>
    <font>
      <b/>
      <i/>
      <sz val="11"/>
      <color theme="1"/>
      <name val="Calibri"/>
      <family val="2"/>
      <scheme val="minor"/>
    </font>
    <font>
      <i/>
      <sz val="11"/>
      <color theme="1" tint="0.34998626667073579"/>
      <name val="Calibri"/>
      <family val="2"/>
      <scheme val="minor"/>
    </font>
    <font>
      <sz val="9"/>
      <color theme="1" tint="0.39997558519241921"/>
      <name val="Calibri"/>
      <family val="2"/>
      <scheme val="minor"/>
    </font>
    <font>
      <sz val="11"/>
      <color theme="1"/>
      <name val="Calibri"/>
      <family val="2"/>
      <scheme val="minor"/>
    </font>
    <font>
      <b/>
      <sz val="12"/>
      <color theme="1"/>
      <name val="Calibri"/>
      <family val="2"/>
      <scheme val="minor"/>
    </font>
    <font>
      <b/>
      <sz val="20"/>
      <color theme="1"/>
      <name val="Calibri"/>
      <family val="2"/>
      <scheme val="minor"/>
    </font>
    <font>
      <sz val="14"/>
      <color theme="1"/>
      <name val="Calibri"/>
      <family val="2"/>
      <scheme val="minor"/>
    </font>
  </fonts>
  <fills count="10">
    <fill>
      <patternFill patternType="none"/>
    </fill>
    <fill>
      <patternFill patternType="gray125"/>
    </fill>
    <fill>
      <patternFill patternType="solid">
        <fgColor theme="4"/>
        <bgColor theme="4"/>
      </patternFill>
    </fill>
    <fill>
      <patternFill patternType="solid">
        <fgColor rgb="FFFFFFA7"/>
        <bgColor indexed="64"/>
      </patternFill>
    </fill>
    <fill>
      <patternFill patternType="solid">
        <fgColor theme="0" tint="-0.14999847407452621"/>
        <bgColor indexed="64"/>
      </patternFill>
    </fill>
    <fill>
      <patternFill patternType="solid">
        <fgColor theme="7" tint="0.39997558519241921"/>
        <bgColor theme="4"/>
      </patternFill>
    </fill>
    <fill>
      <patternFill patternType="solid">
        <fgColor theme="7" tint="0.79998168889431442"/>
        <bgColor indexed="64"/>
      </patternFill>
    </fill>
    <fill>
      <patternFill patternType="solid">
        <fgColor theme="0" tint="-0.249977111117893"/>
        <bgColor theme="4"/>
      </patternFill>
    </fill>
    <fill>
      <patternFill patternType="solid">
        <fgColor theme="0" tint="-9.9978637043366805E-2"/>
        <bgColor theme="4"/>
      </patternFill>
    </fill>
    <fill>
      <patternFill patternType="solid">
        <fgColor theme="0" tint="-0.64998321481978816"/>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diagonal/>
    </border>
    <border>
      <left style="thin">
        <color theme="4"/>
      </left>
      <right style="thin">
        <color theme="4"/>
      </right>
      <top style="thin">
        <color theme="4"/>
      </top>
      <bottom/>
      <diagonal/>
    </border>
    <border>
      <left style="thin">
        <color theme="4"/>
      </left>
      <right/>
      <top style="thin">
        <color theme="4"/>
      </top>
      <bottom/>
      <diagonal/>
    </border>
    <border>
      <left style="thick">
        <color indexed="64"/>
      </left>
      <right/>
      <top/>
      <bottom/>
      <diagonal/>
    </border>
    <border>
      <left style="thick">
        <color indexed="64"/>
      </left>
      <right/>
      <top style="thick">
        <color indexed="64"/>
      </top>
      <bottom/>
      <diagonal/>
    </border>
    <border>
      <left/>
      <right/>
      <top style="thick">
        <color indexed="64"/>
      </top>
      <bottom/>
      <diagonal/>
    </border>
    <border>
      <left style="thick">
        <color indexed="64"/>
      </left>
      <right/>
      <top style="thick">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7" fillId="0" borderId="0"/>
    <xf numFmtId="9" fontId="14" fillId="0" borderId="0" applyFont="0" applyFill="0" applyBorder="0" applyAlignment="0" applyProtection="0"/>
  </cellStyleXfs>
  <cellXfs count="63">
    <xf numFmtId="0" fontId="0" fillId="0" borderId="0" xfId="0"/>
    <xf numFmtId="0" fontId="3" fillId="2" borderId="1" xfId="0" applyFont="1" applyFill="1" applyBorder="1" applyProtection="1"/>
    <xf numFmtId="14" fontId="0" fillId="3" borderId="1" xfId="0" applyNumberFormat="1" applyFont="1" applyFill="1" applyBorder="1" applyAlignment="1" applyProtection="1">
      <alignment horizontal="center"/>
      <protection locked="0"/>
    </xf>
    <xf numFmtId="0" fontId="0" fillId="3" borderId="1" xfId="0" applyFill="1" applyBorder="1" applyAlignment="1" applyProtection="1">
      <alignment horizontal="center"/>
      <protection locked="0"/>
    </xf>
    <xf numFmtId="0" fontId="0" fillId="4" borderId="0" xfId="0" applyFill="1" applyProtection="1"/>
    <xf numFmtId="0" fontId="6" fillId="4" borderId="0" xfId="0" applyFont="1" applyFill="1" applyBorder="1" applyProtection="1">
      <protection locked="0"/>
    </xf>
    <xf numFmtId="0" fontId="0" fillId="4" borderId="0" xfId="0" applyFill="1" applyProtection="1">
      <protection locked="0"/>
    </xf>
    <xf numFmtId="0" fontId="0" fillId="4" borderId="0" xfId="0" applyFill="1" applyBorder="1" applyProtection="1">
      <protection locked="0"/>
    </xf>
    <xf numFmtId="0" fontId="0" fillId="4" borderId="0" xfId="0" applyFill="1" applyBorder="1" applyProtection="1"/>
    <xf numFmtId="0" fontId="0" fillId="4" borderId="0" xfId="0" applyFill="1" applyBorder="1" applyAlignment="1" applyProtection="1">
      <alignment vertical="top" wrapText="1"/>
    </xf>
    <xf numFmtId="0" fontId="4" fillId="0" borderId="1" xfId="0" applyFont="1" applyFill="1" applyBorder="1" applyProtection="1"/>
    <xf numFmtId="0" fontId="0" fillId="0" borderId="1" xfId="0" applyFont="1" applyFill="1" applyBorder="1" applyProtection="1"/>
    <xf numFmtId="0" fontId="0" fillId="0" borderId="1" xfId="0" applyFill="1" applyBorder="1" applyProtection="1"/>
    <xf numFmtId="0" fontId="7" fillId="0" borderId="0" xfId="1"/>
    <xf numFmtId="0" fontId="7" fillId="0" borderId="2" xfId="1" applyBorder="1" applyAlignment="1">
      <alignment horizontal="left" indent="1"/>
    </xf>
    <xf numFmtId="0" fontId="7" fillId="0" borderId="2" xfId="1" applyBorder="1" applyAlignment="1">
      <alignment horizontal="left" vertical="center"/>
    </xf>
    <xf numFmtId="1" fontId="7" fillId="0" borderId="0" xfId="1" applyNumberFormat="1"/>
    <xf numFmtId="14" fontId="7" fillId="0" borderId="3" xfId="1" applyNumberFormat="1" applyBorder="1"/>
    <xf numFmtId="0" fontId="8" fillId="2" borderId="5" xfId="1" applyFont="1" applyFill="1" applyBorder="1" applyAlignment="1">
      <alignment horizontal="center" vertical="center"/>
    </xf>
    <xf numFmtId="0" fontId="8" fillId="2" borderId="6" xfId="1" applyFont="1" applyFill="1" applyBorder="1" applyAlignment="1">
      <alignment horizontal="left" vertical="center" indent="1"/>
    </xf>
    <xf numFmtId="0" fontId="9" fillId="5" borderId="6" xfId="1" applyFont="1" applyFill="1" applyBorder="1" applyAlignment="1">
      <alignment horizontal="center" vertical="center"/>
    </xf>
    <xf numFmtId="1" fontId="9" fillId="5" borderId="7" xfId="1" applyNumberFormat="1" applyFont="1" applyFill="1" applyBorder="1" applyAlignment="1">
      <alignment horizontal="center" vertical="center"/>
    </xf>
    <xf numFmtId="14" fontId="7" fillId="0" borderId="8" xfId="1" applyNumberFormat="1" applyBorder="1"/>
    <xf numFmtId="0" fontId="7" fillId="0" borderId="9" xfId="1" applyBorder="1" applyAlignment="1">
      <alignment horizontal="left" indent="1"/>
    </xf>
    <xf numFmtId="0" fontId="7" fillId="0" borderId="9" xfId="1" applyBorder="1" applyAlignment="1">
      <alignment horizontal="left" vertical="center"/>
    </xf>
    <xf numFmtId="14" fontId="7" fillId="6" borderId="2" xfId="1" applyNumberFormat="1" applyFill="1" applyBorder="1"/>
    <xf numFmtId="1" fontId="7" fillId="6" borderId="4" xfId="1" applyNumberFormat="1" applyFill="1" applyBorder="1"/>
    <xf numFmtId="14" fontId="7" fillId="6" borderId="9" xfId="1" applyNumberFormat="1" applyFill="1" applyBorder="1"/>
    <xf numFmtId="1" fontId="7" fillId="6" borderId="10" xfId="1" applyNumberFormat="1" applyFill="1" applyBorder="1"/>
    <xf numFmtId="0" fontId="0" fillId="8" borderId="0" xfId="0" applyFill="1" applyBorder="1" applyAlignment="1">
      <alignment horizontal="left" indent="1"/>
    </xf>
    <xf numFmtId="0" fontId="0" fillId="0" borderId="0" xfId="0" applyBorder="1"/>
    <xf numFmtId="0" fontId="3" fillId="9" borderId="0" xfId="0" applyFont="1" applyFill="1" applyBorder="1"/>
    <xf numFmtId="0" fontId="0" fillId="0" borderId="11" xfId="0" applyBorder="1"/>
    <xf numFmtId="0" fontId="6" fillId="8" borderId="11" xfId="0" applyFont="1" applyFill="1" applyBorder="1" applyAlignment="1">
      <alignment horizontal="left" indent="1"/>
    </xf>
    <xf numFmtId="0" fontId="3" fillId="9" borderId="11" xfId="0" applyFont="1" applyFill="1" applyBorder="1"/>
    <xf numFmtId="0" fontId="10" fillId="0" borderId="12" xfId="0" applyFont="1" applyBorder="1"/>
    <xf numFmtId="0" fontId="11" fillId="0" borderId="13" xfId="0" applyFont="1" applyBorder="1" applyAlignment="1">
      <alignment horizontal="right" vertical="center"/>
    </xf>
    <xf numFmtId="0" fontId="0" fillId="0" borderId="1" xfId="0" applyBorder="1"/>
    <xf numFmtId="0" fontId="4" fillId="7" borderId="11" xfId="0" applyFont="1" applyFill="1" applyBorder="1"/>
    <xf numFmtId="0" fontId="3" fillId="9" borderId="12" xfId="0" applyFont="1" applyFill="1" applyBorder="1" applyAlignment="1">
      <alignment horizontal="center" vertical="center"/>
    </xf>
    <xf numFmtId="0" fontId="11" fillId="0" borderId="0" xfId="0" applyFont="1" applyBorder="1" applyAlignment="1">
      <alignment horizontal="right" vertical="center"/>
    </xf>
    <xf numFmtId="0" fontId="12" fillId="0" borderId="11" xfId="0" applyFont="1" applyBorder="1" applyAlignment="1">
      <alignment horizontal="center" vertical="center"/>
    </xf>
    <xf numFmtId="14" fontId="13" fillId="0" borderId="11" xfId="0" applyNumberFormat="1" applyFont="1" applyBorder="1" applyAlignment="1">
      <alignment horizontal="center" vertical="center"/>
    </xf>
    <xf numFmtId="0" fontId="0" fillId="7" borderId="11" xfId="0" applyFill="1" applyBorder="1"/>
    <xf numFmtId="0" fontId="4" fillId="7" borderId="0" xfId="0" applyFont="1" applyFill="1" applyBorder="1"/>
    <xf numFmtId="0" fontId="10" fillId="0" borderId="14" xfId="0" applyFont="1" applyBorder="1" applyAlignment="1">
      <alignment horizontal="center" vertical="center"/>
    </xf>
    <xf numFmtId="0" fontId="3" fillId="9" borderId="1" xfId="0" applyFont="1" applyFill="1" applyBorder="1" applyAlignment="1">
      <alignment horizontal="left" vertical="center"/>
    </xf>
    <xf numFmtId="0" fontId="3" fillId="9" borderId="1" xfId="0" applyFont="1" applyFill="1" applyBorder="1" applyAlignment="1">
      <alignment horizontal="center" vertical="center"/>
    </xf>
    <xf numFmtId="9" fontId="0" fillId="0" borderId="1" xfId="2" applyFont="1" applyBorder="1"/>
    <xf numFmtId="0" fontId="0" fillId="4" borderId="0" xfId="0" applyFill="1"/>
    <xf numFmtId="0" fontId="3" fillId="2" borderId="1" xfId="0" applyFont="1" applyFill="1" applyBorder="1" applyAlignment="1" applyProtection="1">
      <alignment horizontal="right" vertical="center"/>
    </xf>
    <xf numFmtId="0" fontId="3" fillId="9" borderId="1" xfId="0" applyFont="1" applyFill="1" applyBorder="1" applyAlignment="1">
      <alignment horizontal="right" vertical="center" wrapText="1"/>
    </xf>
    <xf numFmtId="0" fontId="3" fillId="9" borderId="11" xfId="0" applyNumberFormat="1" applyFont="1" applyFill="1" applyBorder="1" applyAlignment="1">
      <alignment horizontal="right" vertical="center"/>
    </xf>
    <xf numFmtId="0" fontId="0" fillId="8" borderId="11" xfId="0" applyNumberFormat="1" applyFill="1" applyBorder="1" applyAlignment="1">
      <alignment horizontal="right" vertical="center"/>
    </xf>
    <xf numFmtId="0" fontId="16" fillId="0" borderId="0" xfId="0" applyFont="1"/>
    <xf numFmtId="0" fontId="17" fillId="3" borderId="0" xfId="0" applyFont="1" applyFill="1" applyAlignment="1">
      <alignment vertical="top" wrapText="1"/>
    </xf>
    <xf numFmtId="0" fontId="2" fillId="0" borderId="0" xfId="0" applyFont="1"/>
    <xf numFmtId="0" fontId="10" fillId="0" borderId="0" xfId="0" applyFont="1"/>
    <xf numFmtId="0" fontId="2" fillId="0" borderId="0" xfId="0" applyFont="1" applyAlignment="1">
      <alignment wrapText="1"/>
    </xf>
    <xf numFmtId="0" fontId="3" fillId="2" borderId="15" xfId="0" applyFont="1" applyFill="1" applyBorder="1" applyAlignment="1" applyProtection="1">
      <alignment horizontal="center"/>
    </xf>
    <xf numFmtId="0" fontId="3" fillId="2" borderId="16" xfId="0" applyFont="1" applyFill="1" applyBorder="1" applyAlignment="1" applyProtection="1">
      <alignment horizontal="center"/>
    </xf>
    <xf numFmtId="0" fontId="11" fillId="0" borderId="0" xfId="0" applyFont="1" applyBorder="1" applyAlignment="1">
      <alignment horizontal="right" vertical="center"/>
    </xf>
    <xf numFmtId="0" fontId="1" fillId="0" borderId="0" xfId="0" applyFont="1" applyAlignment="1">
      <alignment wrapText="1"/>
    </xf>
  </cellXfs>
  <cellStyles count="3">
    <cellStyle name="Normal" xfId="0" builtinId="0"/>
    <cellStyle name="Normal 2" xfId="1" xr:uid="{1E9E71B5-D188-42B9-A34D-B663EB8A3C54}"/>
    <cellStyle name="Percent" xfId="2" builtinId="5"/>
  </cellStyles>
  <dxfs count="22">
    <dxf>
      <numFmt numFmtId="1" formatCode="0"/>
      <fill>
        <patternFill patternType="solid">
          <fgColor indexed="64"/>
          <bgColor theme="7" tint="0.79998168889431442"/>
        </patternFill>
      </fill>
      <border diagonalUp="0" diagonalDown="0" outline="0">
        <left style="thin">
          <color theme="4"/>
        </left>
        <right/>
        <top style="thin">
          <color theme="4"/>
        </top>
        <bottom style="thin">
          <color theme="4"/>
        </bottom>
      </border>
    </dxf>
    <dxf>
      <numFmt numFmtId="164" formatCode="dd/mm/yyyy"/>
      <fill>
        <patternFill patternType="solid">
          <fgColor indexed="64"/>
          <bgColor theme="7" tint="0.79998168889431442"/>
        </patternFill>
      </fill>
      <border diagonalUp="0" diagonalDown="0" outline="0">
        <left style="thin">
          <color theme="4"/>
        </left>
        <right style="thin">
          <color theme="4"/>
        </right>
        <top style="thin">
          <color theme="4"/>
        </top>
        <bottom style="thin">
          <color theme="4"/>
        </bottom>
      </border>
    </dxf>
    <dxf>
      <alignment horizontal="left" vertical="center" textRotation="0" wrapText="0" indent="0" justifyLastLine="0" shrinkToFit="0" readingOrder="0"/>
      <border diagonalUp="0" diagonalDown="0" outline="0">
        <left style="thin">
          <color theme="4"/>
        </left>
        <right style="thin">
          <color theme="4"/>
        </right>
        <top style="thin">
          <color theme="4"/>
        </top>
        <bottom style="thin">
          <color theme="4"/>
        </bottom>
      </border>
    </dxf>
    <dxf>
      <alignment horizontal="left" vertical="bottom" textRotation="0" wrapText="0" indent="1" justifyLastLine="0" shrinkToFit="0" readingOrder="0"/>
      <border diagonalUp="0" diagonalDown="0">
        <left style="thin">
          <color theme="4"/>
        </left>
        <right style="thin">
          <color theme="4"/>
        </right>
        <top style="thin">
          <color theme="4"/>
        </top>
        <bottom style="thin">
          <color theme="4"/>
        </bottom>
        <vertical/>
        <horizontal/>
      </border>
    </dxf>
    <dxf>
      <numFmt numFmtId="164" formatCode="dd/mm/yyyy"/>
      <border diagonalUp="0" diagonalDown="0">
        <left/>
        <right style="thin">
          <color theme="4"/>
        </right>
        <top style="thin">
          <color theme="4"/>
        </top>
        <bottom style="thin">
          <color theme="4"/>
        </bottom>
        <vertical/>
        <horizontal/>
      </border>
    </dxf>
    <dxf>
      <border outline="0">
        <top style="thin">
          <color theme="4"/>
        </top>
      </border>
    </dxf>
    <dxf>
      <border outline="0">
        <left style="thin">
          <color theme="4"/>
        </left>
        <right style="thin">
          <color theme="4"/>
        </right>
        <top style="thin">
          <color theme="4"/>
        </top>
        <bottom style="thin">
          <color theme="4"/>
        </bottom>
      </border>
    </dxf>
    <dxf>
      <border outline="0">
        <bottom style="thin">
          <color theme="4"/>
        </bottom>
      </border>
    </dxf>
    <dxf>
      <font>
        <color rgb="FF9C0006"/>
      </font>
      <fill>
        <patternFill patternType="solid">
          <fgColor indexed="64"/>
          <bgColor rgb="FFFFC7CE"/>
        </patternFill>
      </fill>
    </dxf>
    <dxf>
      <font>
        <color rgb="FF00B050"/>
      </font>
    </dxf>
    <dxf>
      <font>
        <color rgb="FFFF0000"/>
      </font>
    </dxf>
    <dxf>
      <font>
        <color rgb="FFFF0000"/>
      </font>
    </dxf>
    <dxf>
      <fill>
        <patternFill>
          <bgColor theme="5" tint="0.39994506668294322"/>
        </patternFill>
      </fill>
      <border>
        <left style="thin">
          <color auto="1"/>
        </left>
        <right style="thin">
          <color auto="1"/>
        </right>
        <top style="thin">
          <color auto="1"/>
        </top>
        <bottom style="thin">
          <color auto="1"/>
        </bottom>
      </border>
    </dxf>
    <dxf>
      <fill>
        <patternFill>
          <bgColor theme="5" tint="0.39994506668294322"/>
        </patternFill>
      </fill>
      <border>
        <left style="thin">
          <color auto="1"/>
        </left>
        <right style="thin">
          <color auto="1"/>
        </right>
        <top style="thin">
          <color auto="1"/>
        </top>
        <bottom style="thin">
          <color auto="1"/>
        </bottom>
        <vertical/>
        <horizontal/>
      </border>
    </dxf>
    <dxf>
      <font>
        <color rgb="FFFF0000"/>
      </font>
    </dxf>
    <dxf>
      <fill>
        <patternFill>
          <bgColor theme="5" tint="0.39994506668294322"/>
        </patternFill>
      </fill>
      <border>
        <left style="thin">
          <color auto="1"/>
        </left>
        <right style="thin">
          <color auto="1"/>
        </right>
        <top style="thin">
          <color auto="1"/>
        </top>
        <bottom style="thin">
          <color auto="1"/>
        </bottom>
      </border>
    </dxf>
    <dxf>
      <fill>
        <patternFill>
          <bgColor theme="0"/>
        </patternFill>
      </fill>
      <border>
        <left style="thin">
          <color auto="1"/>
        </left>
        <right style="thin">
          <color auto="1"/>
        </right>
        <top style="thin">
          <color auto="1"/>
        </top>
        <bottom style="thin">
          <color auto="1"/>
        </bottom>
        <vertical/>
        <horizontal/>
      </border>
    </dxf>
    <dxf>
      <fill>
        <patternFill>
          <bgColor theme="5" tint="0.39994506668294322"/>
        </patternFill>
      </fill>
      <border>
        <left style="thin">
          <color auto="1"/>
        </left>
        <right style="thin">
          <color auto="1"/>
        </right>
        <top style="thin">
          <color auto="1"/>
        </top>
        <bottom style="thin">
          <color auto="1"/>
        </bottom>
      </border>
    </dxf>
    <dxf>
      <font>
        <color rgb="FFFF0000"/>
      </font>
    </dxf>
    <dxf>
      <font>
        <color rgb="FFFF0000"/>
      </font>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FFFF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tif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tiff"/><Relationship Id="rId1" Type="http://schemas.openxmlformats.org/officeDocument/2006/relationships/image" Target="../media/image1.tif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8</xdr:col>
      <xdr:colOff>792675</xdr:colOff>
      <xdr:row>5</xdr:row>
      <xdr:rowOff>86111</xdr:rowOff>
    </xdr:from>
    <xdr:to>
      <xdr:col>10</xdr:col>
      <xdr:colOff>1792800</xdr:colOff>
      <xdr:row>6</xdr:row>
      <xdr:rowOff>143648</xdr:rowOff>
    </xdr:to>
    <xdr:sp macro="[0]!CreateReport_Click" textlink="">
      <xdr:nvSpPr>
        <xdr:cNvPr id="2" name="Rectangle: Rounded Corners 1">
          <a:extLst>
            <a:ext uri="{FF2B5EF4-FFF2-40B4-BE49-F238E27FC236}">
              <a16:creationId xmlns:a16="http://schemas.microsoft.com/office/drawing/2014/main" id="{59D1C606-E25B-4100-80DA-5421AEE70C53}"/>
            </a:ext>
          </a:extLst>
        </xdr:cNvPr>
        <xdr:cNvSpPr/>
      </xdr:nvSpPr>
      <xdr:spPr>
        <a:xfrm>
          <a:off x="8340892" y="1008241"/>
          <a:ext cx="3087343" cy="25079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i="1">
              <a:solidFill>
                <a:schemeClr val="lt1"/>
              </a:solidFill>
              <a:effectLst/>
              <a:latin typeface="+mn-lt"/>
              <a:ea typeface="+mn-ea"/>
              <a:cs typeface="+mn-cs"/>
            </a:rPr>
            <a:t>Generate Planning Sheet</a:t>
          </a:r>
          <a:endParaRPr lang="en-GB"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66676</xdr:colOff>
      <xdr:row>0</xdr:row>
      <xdr:rowOff>95250</xdr:rowOff>
    </xdr:from>
    <xdr:to>
      <xdr:col>3</xdr:col>
      <xdr:colOff>269241</xdr:colOff>
      <xdr:row>0</xdr:row>
      <xdr:rowOff>392430</xdr:rowOff>
    </xdr:to>
    <xdr:sp macro="[0]!AddNewTask_Click" textlink="">
      <xdr:nvSpPr>
        <xdr:cNvPr id="5" name="Rectangle: Rounded Corners 4">
          <a:extLst>
            <a:ext uri="{FF2B5EF4-FFF2-40B4-BE49-F238E27FC236}">
              <a16:creationId xmlns:a16="http://schemas.microsoft.com/office/drawing/2014/main" id="{2C66BE29-454B-4EC0-AF2F-D452FBC96D3C}"/>
            </a:ext>
          </a:extLst>
        </xdr:cNvPr>
        <xdr:cNvSpPr/>
      </xdr:nvSpPr>
      <xdr:spPr>
        <a:xfrm>
          <a:off x="1066801" y="95250"/>
          <a:ext cx="1659890" cy="29718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indent="0" algn="l"/>
          <a:r>
            <a:rPr lang="en-GB" sz="1000" b="1">
              <a:solidFill>
                <a:schemeClr val="lt1">
                  <a:lumMod val="100000"/>
                </a:schemeClr>
              </a:solidFill>
              <a:latin typeface="+mn-lt"/>
              <a:ea typeface="+mn-ea"/>
              <a:cs typeface="+mn-cs"/>
            </a:rPr>
            <a:t>Add task for team member</a:t>
          </a:r>
        </a:p>
      </xdr:txBody>
    </xdr:sp>
    <xdr:clientData/>
  </xdr:twoCellAnchor>
  <xdr:twoCellAnchor editAs="absolute">
    <xdr:from>
      <xdr:col>3</xdr:col>
      <xdr:colOff>378460</xdr:colOff>
      <xdr:row>0</xdr:row>
      <xdr:rowOff>95250</xdr:rowOff>
    </xdr:from>
    <xdr:to>
      <xdr:col>5</xdr:col>
      <xdr:colOff>514350</xdr:colOff>
      <xdr:row>0</xdr:row>
      <xdr:rowOff>392430</xdr:rowOff>
    </xdr:to>
    <xdr:sp macro="[0]!AddNewMember_Click" textlink="">
      <xdr:nvSpPr>
        <xdr:cNvPr id="6" name="Rectangle: Rounded Corners 5">
          <a:extLst>
            <a:ext uri="{FF2B5EF4-FFF2-40B4-BE49-F238E27FC236}">
              <a16:creationId xmlns:a16="http://schemas.microsoft.com/office/drawing/2014/main" id="{F8E03675-8174-41A5-A55A-961290C952B6}"/>
            </a:ext>
          </a:extLst>
        </xdr:cNvPr>
        <xdr:cNvSpPr/>
      </xdr:nvSpPr>
      <xdr:spPr>
        <a:xfrm>
          <a:off x="2835910" y="95250"/>
          <a:ext cx="1593215" cy="29718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indent="0" algn="ctr"/>
          <a:r>
            <a:rPr lang="en-GB" sz="1000" b="1">
              <a:solidFill>
                <a:schemeClr val="lt1">
                  <a:lumMod val="100000"/>
                </a:schemeClr>
              </a:solidFill>
              <a:latin typeface="+mn-lt"/>
              <a:ea typeface="+mn-ea"/>
              <a:cs typeface="+mn-cs"/>
            </a:rPr>
            <a:t>Add new team member</a:t>
          </a:r>
        </a:p>
      </xdr:txBody>
    </xdr:sp>
    <xdr:clientData/>
  </xdr:twoCellAnchor>
  <xdr:twoCellAnchor editAs="absolute">
    <xdr:from>
      <xdr:col>6</xdr:col>
      <xdr:colOff>38100</xdr:colOff>
      <xdr:row>0</xdr:row>
      <xdr:rowOff>95250</xdr:rowOff>
    </xdr:from>
    <xdr:to>
      <xdr:col>8</xdr:col>
      <xdr:colOff>355600</xdr:colOff>
      <xdr:row>0</xdr:row>
      <xdr:rowOff>392430</xdr:rowOff>
    </xdr:to>
    <xdr:sp macro="[0]!MyAddColumn_Click" textlink="">
      <xdr:nvSpPr>
        <xdr:cNvPr id="7" name="Rectangle: Rounded Corners 6">
          <a:extLst>
            <a:ext uri="{FF2B5EF4-FFF2-40B4-BE49-F238E27FC236}">
              <a16:creationId xmlns:a16="http://schemas.microsoft.com/office/drawing/2014/main" id="{59010664-76A1-465F-8A05-5CD9B1722ADA}"/>
            </a:ext>
          </a:extLst>
        </xdr:cNvPr>
        <xdr:cNvSpPr/>
      </xdr:nvSpPr>
      <xdr:spPr>
        <a:xfrm>
          <a:off x="4562475" y="95250"/>
          <a:ext cx="1536700" cy="29718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indent="0" algn="ctr"/>
          <a:r>
            <a:rPr lang="en-GB" sz="1000" b="1">
              <a:solidFill>
                <a:schemeClr val="lt1">
                  <a:lumMod val="100000"/>
                </a:schemeClr>
              </a:solidFill>
              <a:latin typeface="+mn-lt"/>
              <a:ea typeface="+mn-ea"/>
              <a:cs typeface="+mn-cs"/>
            </a:rPr>
            <a:t>Add new column</a:t>
          </a:r>
        </a:p>
      </xdr:txBody>
    </xdr:sp>
    <xdr:clientData/>
  </xdr:twoCellAnchor>
  <xdr:twoCellAnchor editAs="absolute">
    <xdr:from>
      <xdr:col>8</xdr:col>
      <xdr:colOff>497840</xdr:colOff>
      <xdr:row>0</xdr:row>
      <xdr:rowOff>95250</xdr:rowOff>
    </xdr:from>
    <xdr:to>
      <xdr:col>11</xdr:col>
      <xdr:colOff>350520</xdr:colOff>
      <xdr:row>0</xdr:row>
      <xdr:rowOff>392430</xdr:rowOff>
    </xdr:to>
    <xdr:sp macro="[0]!DeleteMember_Click" textlink="">
      <xdr:nvSpPr>
        <xdr:cNvPr id="8" name="Rectangle: Rounded Corners 7">
          <a:extLst>
            <a:ext uri="{FF2B5EF4-FFF2-40B4-BE49-F238E27FC236}">
              <a16:creationId xmlns:a16="http://schemas.microsoft.com/office/drawing/2014/main" id="{C3BA18E4-B530-468B-ABBC-CA356E899F04}"/>
            </a:ext>
          </a:extLst>
        </xdr:cNvPr>
        <xdr:cNvSpPr/>
      </xdr:nvSpPr>
      <xdr:spPr>
        <a:xfrm>
          <a:off x="6422390" y="95250"/>
          <a:ext cx="1681480" cy="29718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indent="0" algn="ctr"/>
          <a:r>
            <a:rPr lang="en-GB" sz="1000" b="1">
              <a:solidFill>
                <a:schemeClr val="lt1">
                  <a:lumMod val="100000"/>
                </a:schemeClr>
              </a:solidFill>
              <a:latin typeface="+mn-lt"/>
              <a:ea typeface="+mn-ea"/>
              <a:cs typeface="+mn-cs"/>
            </a:rPr>
            <a:t>Delete member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12699</xdr:colOff>
      <xdr:row>9</xdr:row>
      <xdr:rowOff>12700</xdr:rowOff>
    </xdr:from>
    <xdr:to>
      <xdr:col>0</xdr:col>
      <xdr:colOff>3281510</xdr:colOff>
      <xdr:row>18</xdr:row>
      <xdr:rowOff>114300</xdr:rowOff>
    </xdr:to>
    <xdr:pic>
      <xdr:nvPicPr>
        <xdr:cNvPr id="2" name="Picture 1">
          <a:extLst>
            <a:ext uri="{FF2B5EF4-FFF2-40B4-BE49-F238E27FC236}">
              <a16:creationId xmlns:a16="http://schemas.microsoft.com/office/drawing/2014/main" id="{57A41C72-44E2-2B4B-AF29-E0183F8B15B5}"/>
            </a:ext>
          </a:extLst>
        </xdr:cNvPr>
        <xdr:cNvPicPr>
          <a:picLocks noChangeAspect="1"/>
        </xdr:cNvPicPr>
      </xdr:nvPicPr>
      <xdr:blipFill>
        <a:blip xmlns:r="http://schemas.openxmlformats.org/officeDocument/2006/relationships" r:embed="rId1"/>
        <a:stretch>
          <a:fillRect/>
        </a:stretch>
      </xdr:blipFill>
      <xdr:spPr>
        <a:xfrm>
          <a:off x="12699" y="2844800"/>
          <a:ext cx="3268811" cy="1930400"/>
        </a:xfrm>
        <a:prstGeom prst="rect">
          <a:avLst/>
        </a:prstGeom>
      </xdr:spPr>
    </xdr:pic>
    <xdr:clientData/>
  </xdr:twoCellAnchor>
  <xdr:twoCellAnchor editAs="oneCell">
    <xdr:from>
      <xdr:col>0</xdr:col>
      <xdr:colOff>25400</xdr:colOff>
      <xdr:row>25</xdr:row>
      <xdr:rowOff>101600</xdr:rowOff>
    </xdr:from>
    <xdr:to>
      <xdr:col>0</xdr:col>
      <xdr:colOff>2032000</xdr:colOff>
      <xdr:row>34</xdr:row>
      <xdr:rowOff>76200</xdr:rowOff>
    </xdr:to>
    <xdr:pic>
      <xdr:nvPicPr>
        <xdr:cNvPr id="3" name="Picture 2">
          <a:extLst>
            <a:ext uri="{FF2B5EF4-FFF2-40B4-BE49-F238E27FC236}">
              <a16:creationId xmlns:a16="http://schemas.microsoft.com/office/drawing/2014/main" id="{A986EC23-F68A-A342-AED5-21506EC83816}"/>
            </a:ext>
          </a:extLst>
        </xdr:cNvPr>
        <xdr:cNvPicPr>
          <a:picLocks noChangeAspect="1"/>
        </xdr:cNvPicPr>
      </xdr:nvPicPr>
      <xdr:blipFill>
        <a:blip xmlns:r="http://schemas.openxmlformats.org/officeDocument/2006/relationships" r:embed="rId2"/>
        <a:stretch>
          <a:fillRect/>
        </a:stretch>
      </xdr:blipFill>
      <xdr:spPr>
        <a:xfrm>
          <a:off x="25400" y="6248400"/>
          <a:ext cx="2006600" cy="1803400"/>
        </a:xfrm>
        <a:prstGeom prst="rect">
          <a:avLst/>
        </a:prstGeom>
      </xdr:spPr>
    </xdr:pic>
    <xdr:clientData/>
  </xdr:twoCellAnchor>
  <xdr:twoCellAnchor editAs="oneCell">
    <xdr:from>
      <xdr:col>0</xdr:col>
      <xdr:colOff>38100</xdr:colOff>
      <xdr:row>41</xdr:row>
      <xdr:rowOff>203199</xdr:rowOff>
    </xdr:from>
    <xdr:to>
      <xdr:col>0</xdr:col>
      <xdr:colOff>7073900</xdr:colOff>
      <xdr:row>61</xdr:row>
      <xdr:rowOff>145131</xdr:rowOff>
    </xdr:to>
    <xdr:pic>
      <xdr:nvPicPr>
        <xdr:cNvPr id="4" name="Picture 3">
          <a:extLst>
            <a:ext uri="{FF2B5EF4-FFF2-40B4-BE49-F238E27FC236}">
              <a16:creationId xmlns:a16="http://schemas.microsoft.com/office/drawing/2014/main" id="{E045C704-4E3E-414C-B591-61445D00CE6A}"/>
            </a:ext>
          </a:extLst>
        </xdr:cNvPr>
        <xdr:cNvPicPr>
          <a:picLocks noChangeAspect="1"/>
        </xdr:cNvPicPr>
      </xdr:nvPicPr>
      <xdr:blipFill>
        <a:blip xmlns:r="http://schemas.openxmlformats.org/officeDocument/2006/relationships" r:embed="rId3"/>
        <a:stretch>
          <a:fillRect/>
        </a:stretch>
      </xdr:blipFill>
      <xdr:spPr>
        <a:xfrm>
          <a:off x="38100" y="9664699"/>
          <a:ext cx="7035800" cy="4005932"/>
        </a:xfrm>
        <a:prstGeom prst="rect">
          <a:avLst/>
        </a:prstGeom>
      </xdr:spPr>
    </xdr:pic>
    <xdr:clientData/>
  </xdr:twoCellAnchor>
  <xdr:twoCellAnchor editAs="oneCell">
    <xdr:from>
      <xdr:col>0</xdr:col>
      <xdr:colOff>0</xdr:colOff>
      <xdr:row>119</xdr:row>
      <xdr:rowOff>38100</xdr:rowOff>
    </xdr:from>
    <xdr:to>
      <xdr:col>1</xdr:col>
      <xdr:colOff>800100</xdr:colOff>
      <xdr:row>121</xdr:row>
      <xdr:rowOff>105591</xdr:rowOff>
    </xdr:to>
    <xdr:pic>
      <xdr:nvPicPr>
        <xdr:cNvPr id="5" name="Picture 4">
          <a:extLst>
            <a:ext uri="{FF2B5EF4-FFF2-40B4-BE49-F238E27FC236}">
              <a16:creationId xmlns:a16="http://schemas.microsoft.com/office/drawing/2014/main" id="{A5BBC79E-FE88-804A-B047-7A9BF7F2DB55}"/>
            </a:ext>
          </a:extLst>
        </xdr:cNvPr>
        <xdr:cNvPicPr>
          <a:picLocks noChangeAspect="1"/>
        </xdr:cNvPicPr>
      </xdr:nvPicPr>
      <xdr:blipFill>
        <a:blip xmlns:r="http://schemas.openxmlformats.org/officeDocument/2006/relationships" r:embed="rId4"/>
        <a:stretch>
          <a:fillRect/>
        </a:stretch>
      </xdr:blipFill>
      <xdr:spPr>
        <a:xfrm>
          <a:off x="0" y="28460700"/>
          <a:ext cx="8293100" cy="473891"/>
        </a:xfrm>
        <a:prstGeom prst="rect">
          <a:avLst/>
        </a:prstGeom>
      </xdr:spPr>
    </xdr:pic>
    <xdr:clientData/>
  </xdr:twoCellAnchor>
  <xdr:twoCellAnchor editAs="oneCell">
    <xdr:from>
      <xdr:col>0</xdr:col>
      <xdr:colOff>469900</xdr:colOff>
      <xdr:row>126</xdr:row>
      <xdr:rowOff>0</xdr:rowOff>
    </xdr:from>
    <xdr:to>
      <xdr:col>0</xdr:col>
      <xdr:colOff>2612360</xdr:colOff>
      <xdr:row>130</xdr:row>
      <xdr:rowOff>177800</xdr:rowOff>
    </xdr:to>
    <xdr:pic>
      <xdr:nvPicPr>
        <xdr:cNvPr id="6" name="Picture 5">
          <a:extLst>
            <a:ext uri="{FF2B5EF4-FFF2-40B4-BE49-F238E27FC236}">
              <a16:creationId xmlns:a16="http://schemas.microsoft.com/office/drawing/2014/main" id="{C5D65427-E4CB-1042-B23D-020E0A304453}"/>
            </a:ext>
          </a:extLst>
        </xdr:cNvPr>
        <xdr:cNvPicPr>
          <a:picLocks noChangeAspect="1"/>
        </xdr:cNvPicPr>
      </xdr:nvPicPr>
      <xdr:blipFill>
        <a:blip xmlns:r="http://schemas.openxmlformats.org/officeDocument/2006/relationships" r:embed="rId5"/>
        <a:stretch>
          <a:fillRect/>
        </a:stretch>
      </xdr:blipFill>
      <xdr:spPr>
        <a:xfrm>
          <a:off x="469900" y="30137100"/>
          <a:ext cx="2142460" cy="990600"/>
        </a:xfrm>
        <a:prstGeom prst="rect">
          <a:avLst/>
        </a:prstGeom>
      </xdr:spPr>
    </xdr:pic>
    <xdr:clientData/>
  </xdr:twoCellAnchor>
  <xdr:twoCellAnchor editAs="oneCell">
    <xdr:from>
      <xdr:col>0</xdr:col>
      <xdr:colOff>825500</xdr:colOff>
      <xdr:row>143</xdr:row>
      <xdr:rowOff>177800</xdr:rowOff>
    </xdr:from>
    <xdr:to>
      <xdr:col>0</xdr:col>
      <xdr:colOff>5029200</xdr:colOff>
      <xdr:row>151</xdr:row>
      <xdr:rowOff>155106</xdr:rowOff>
    </xdr:to>
    <xdr:pic>
      <xdr:nvPicPr>
        <xdr:cNvPr id="7" name="Picture 6">
          <a:extLst>
            <a:ext uri="{FF2B5EF4-FFF2-40B4-BE49-F238E27FC236}">
              <a16:creationId xmlns:a16="http://schemas.microsoft.com/office/drawing/2014/main" id="{F474F3F3-7956-0249-9AB6-2802AF14DAED}"/>
            </a:ext>
          </a:extLst>
        </xdr:cNvPr>
        <xdr:cNvPicPr>
          <a:picLocks noChangeAspect="1"/>
        </xdr:cNvPicPr>
      </xdr:nvPicPr>
      <xdr:blipFill>
        <a:blip xmlns:r="http://schemas.openxmlformats.org/officeDocument/2006/relationships" r:embed="rId6"/>
        <a:stretch>
          <a:fillRect/>
        </a:stretch>
      </xdr:blipFill>
      <xdr:spPr>
        <a:xfrm>
          <a:off x="825500" y="34074100"/>
          <a:ext cx="4203700" cy="1602906"/>
        </a:xfrm>
        <a:prstGeom prst="rect">
          <a:avLst/>
        </a:prstGeom>
      </xdr:spPr>
    </xdr:pic>
    <xdr:clientData/>
  </xdr:twoCellAnchor>
  <xdr:twoCellAnchor editAs="oneCell">
    <xdr:from>
      <xdr:col>0</xdr:col>
      <xdr:colOff>850900</xdr:colOff>
      <xdr:row>154</xdr:row>
      <xdr:rowOff>38100</xdr:rowOff>
    </xdr:from>
    <xdr:to>
      <xdr:col>0</xdr:col>
      <xdr:colOff>5023982</xdr:colOff>
      <xdr:row>162</xdr:row>
      <xdr:rowOff>0</xdr:rowOff>
    </xdr:to>
    <xdr:pic>
      <xdr:nvPicPr>
        <xdr:cNvPr id="8" name="Picture 7">
          <a:extLst>
            <a:ext uri="{FF2B5EF4-FFF2-40B4-BE49-F238E27FC236}">
              <a16:creationId xmlns:a16="http://schemas.microsoft.com/office/drawing/2014/main" id="{A04501D8-B773-1E4D-9DC9-230FEF64480C}"/>
            </a:ext>
          </a:extLst>
        </xdr:cNvPr>
        <xdr:cNvPicPr>
          <a:picLocks noChangeAspect="1"/>
        </xdr:cNvPicPr>
      </xdr:nvPicPr>
      <xdr:blipFill>
        <a:blip xmlns:r="http://schemas.openxmlformats.org/officeDocument/2006/relationships" r:embed="rId7"/>
        <a:stretch>
          <a:fillRect/>
        </a:stretch>
      </xdr:blipFill>
      <xdr:spPr>
        <a:xfrm>
          <a:off x="850900" y="36169600"/>
          <a:ext cx="4173082" cy="1587500"/>
        </a:xfrm>
        <a:prstGeom prst="rect">
          <a:avLst/>
        </a:prstGeom>
      </xdr:spPr>
    </xdr:pic>
    <xdr:clientData/>
  </xdr:twoCellAnchor>
  <xdr:twoCellAnchor editAs="oneCell">
    <xdr:from>
      <xdr:col>0</xdr:col>
      <xdr:colOff>825500</xdr:colOff>
      <xdr:row>164</xdr:row>
      <xdr:rowOff>63500</xdr:rowOff>
    </xdr:from>
    <xdr:to>
      <xdr:col>0</xdr:col>
      <xdr:colOff>5013908</xdr:colOff>
      <xdr:row>172</xdr:row>
      <xdr:rowOff>63500</xdr:rowOff>
    </xdr:to>
    <xdr:pic>
      <xdr:nvPicPr>
        <xdr:cNvPr id="9" name="Picture 8">
          <a:extLst>
            <a:ext uri="{FF2B5EF4-FFF2-40B4-BE49-F238E27FC236}">
              <a16:creationId xmlns:a16="http://schemas.microsoft.com/office/drawing/2014/main" id="{AE28FBCB-DAC7-AF4D-9EBF-D5DBE8935BC9}"/>
            </a:ext>
          </a:extLst>
        </xdr:cNvPr>
        <xdr:cNvPicPr>
          <a:picLocks noChangeAspect="1"/>
        </xdr:cNvPicPr>
      </xdr:nvPicPr>
      <xdr:blipFill>
        <a:blip xmlns:r="http://schemas.openxmlformats.org/officeDocument/2006/relationships" r:embed="rId8"/>
        <a:stretch>
          <a:fillRect/>
        </a:stretch>
      </xdr:blipFill>
      <xdr:spPr>
        <a:xfrm>
          <a:off x="825500" y="38227000"/>
          <a:ext cx="4188408" cy="1625600"/>
        </a:xfrm>
        <a:prstGeom prst="rect">
          <a:avLst/>
        </a:prstGeom>
      </xdr:spPr>
    </xdr:pic>
    <xdr:clientData/>
  </xdr:twoCellAnchor>
  <xdr:twoCellAnchor editAs="oneCell">
    <xdr:from>
      <xdr:col>0</xdr:col>
      <xdr:colOff>533400</xdr:colOff>
      <xdr:row>132</xdr:row>
      <xdr:rowOff>177800</xdr:rowOff>
    </xdr:from>
    <xdr:to>
      <xdr:col>0</xdr:col>
      <xdr:colOff>3052234</xdr:colOff>
      <xdr:row>138</xdr:row>
      <xdr:rowOff>38100</xdr:rowOff>
    </xdr:to>
    <xdr:pic>
      <xdr:nvPicPr>
        <xdr:cNvPr id="10" name="Picture 9">
          <a:extLst>
            <a:ext uri="{FF2B5EF4-FFF2-40B4-BE49-F238E27FC236}">
              <a16:creationId xmlns:a16="http://schemas.microsoft.com/office/drawing/2014/main" id="{868EB5D3-C397-FE4B-AC6E-3717BA85AF49}"/>
            </a:ext>
          </a:extLst>
        </xdr:cNvPr>
        <xdr:cNvPicPr>
          <a:picLocks noChangeAspect="1"/>
        </xdr:cNvPicPr>
      </xdr:nvPicPr>
      <xdr:blipFill>
        <a:blip xmlns:r="http://schemas.openxmlformats.org/officeDocument/2006/relationships" r:embed="rId9"/>
        <a:stretch>
          <a:fillRect/>
        </a:stretch>
      </xdr:blipFill>
      <xdr:spPr>
        <a:xfrm>
          <a:off x="533400" y="31546800"/>
          <a:ext cx="2518834" cy="1079500"/>
        </a:xfrm>
        <a:prstGeom prst="rect">
          <a:avLst/>
        </a:prstGeom>
      </xdr:spPr>
    </xdr:pic>
    <xdr:clientData/>
  </xdr:twoCellAnchor>
  <xdr:twoCellAnchor>
    <xdr:from>
      <xdr:col>0</xdr:col>
      <xdr:colOff>1714500</xdr:colOff>
      <xdr:row>136</xdr:row>
      <xdr:rowOff>88900</xdr:rowOff>
    </xdr:from>
    <xdr:to>
      <xdr:col>0</xdr:col>
      <xdr:colOff>3175000</xdr:colOff>
      <xdr:row>136</xdr:row>
      <xdr:rowOff>177800</xdr:rowOff>
    </xdr:to>
    <xdr:cxnSp macro="">
      <xdr:nvCxnSpPr>
        <xdr:cNvPr id="11" name="Straight Arrow Connector 10">
          <a:extLst>
            <a:ext uri="{FF2B5EF4-FFF2-40B4-BE49-F238E27FC236}">
              <a16:creationId xmlns:a16="http://schemas.microsoft.com/office/drawing/2014/main" id="{6C8D3760-DC68-5C4A-859B-5B777103C9F4}"/>
            </a:ext>
          </a:extLst>
        </xdr:cNvPr>
        <xdr:cNvCxnSpPr/>
      </xdr:nvCxnSpPr>
      <xdr:spPr>
        <a:xfrm flipH="1">
          <a:off x="1714500" y="32270700"/>
          <a:ext cx="1460500" cy="889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3263900</xdr:colOff>
      <xdr:row>135</xdr:row>
      <xdr:rowOff>50800</xdr:rowOff>
    </xdr:from>
    <xdr:to>
      <xdr:col>0</xdr:col>
      <xdr:colOff>6311900</xdr:colOff>
      <xdr:row>138</xdr:row>
      <xdr:rowOff>38100</xdr:rowOff>
    </xdr:to>
    <xdr:sp macro="" textlink="">
      <xdr:nvSpPr>
        <xdr:cNvPr id="12" name="TextBox 11">
          <a:extLst>
            <a:ext uri="{FF2B5EF4-FFF2-40B4-BE49-F238E27FC236}">
              <a16:creationId xmlns:a16="http://schemas.microsoft.com/office/drawing/2014/main" id="{5162DC54-3D67-DC48-A81B-EDB5B9A76956}"/>
            </a:ext>
          </a:extLst>
        </xdr:cNvPr>
        <xdr:cNvSpPr txBox="1"/>
      </xdr:nvSpPr>
      <xdr:spPr>
        <a:xfrm>
          <a:off x="3263900" y="32029400"/>
          <a:ext cx="3048000" cy="596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manually enter the name of</a:t>
          </a:r>
          <a:r>
            <a:rPr lang="en-US" sz="1400" baseline="0"/>
            <a:t> the </a:t>
          </a:r>
          <a:r>
            <a:rPr lang="en-US" sz="1400"/>
            <a:t>new project or task</a:t>
          </a:r>
        </a:p>
      </xdr:txBody>
    </xdr:sp>
    <xdr:clientData/>
  </xdr:twoCellAnchor>
  <xdr:twoCellAnchor editAs="oneCell">
    <xdr:from>
      <xdr:col>0</xdr:col>
      <xdr:colOff>342900</xdr:colOff>
      <xdr:row>187</xdr:row>
      <xdr:rowOff>76200</xdr:rowOff>
    </xdr:from>
    <xdr:to>
      <xdr:col>0</xdr:col>
      <xdr:colOff>2485360</xdr:colOff>
      <xdr:row>192</xdr:row>
      <xdr:rowOff>50800</xdr:rowOff>
    </xdr:to>
    <xdr:pic>
      <xdr:nvPicPr>
        <xdr:cNvPr id="13" name="Picture 12">
          <a:extLst>
            <a:ext uri="{FF2B5EF4-FFF2-40B4-BE49-F238E27FC236}">
              <a16:creationId xmlns:a16="http://schemas.microsoft.com/office/drawing/2014/main" id="{B58DF63F-EEF0-E041-83B9-3987E67ADB5C}"/>
            </a:ext>
          </a:extLst>
        </xdr:cNvPr>
        <xdr:cNvPicPr>
          <a:picLocks noChangeAspect="1"/>
        </xdr:cNvPicPr>
      </xdr:nvPicPr>
      <xdr:blipFill>
        <a:blip xmlns:r="http://schemas.openxmlformats.org/officeDocument/2006/relationships" r:embed="rId5"/>
        <a:stretch>
          <a:fillRect/>
        </a:stretch>
      </xdr:blipFill>
      <xdr:spPr>
        <a:xfrm>
          <a:off x="342900" y="43510200"/>
          <a:ext cx="2142460" cy="990600"/>
        </a:xfrm>
        <a:prstGeom prst="rect">
          <a:avLst/>
        </a:prstGeom>
      </xdr:spPr>
    </xdr:pic>
    <xdr:clientData/>
  </xdr:twoCellAnchor>
  <xdr:twoCellAnchor editAs="oneCell">
    <xdr:from>
      <xdr:col>0</xdr:col>
      <xdr:colOff>330200</xdr:colOff>
      <xdr:row>195</xdr:row>
      <xdr:rowOff>139700</xdr:rowOff>
    </xdr:from>
    <xdr:to>
      <xdr:col>0</xdr:col>
      <xdr:colOff>2160494</xdr:colOff>
      <xdr:row>197</xdr:row>
      <xdr:rowOff>177800</xdr:rowOff>
    </xdr:to>
    <xdr:pic>
      <xdr:nvPicPr>
        <xdr:cNvPr id="14" name="Picture 13">
          <a:extLst>
            <a:ext uri="{FF2B5EF4-FFF2-40B4-BE49-F238E27FC236}">
              <a16:creationId xmlns:a16="http://schemas.microsoft.com/office/drawing/2014/main" id="{A2CCCC52-D100-BE49-B003-4F7B757061E1}"/>
            </a:ext>
          </a:extLst>
        </xdr:cNvPr>
        <xdr:cNvPicPr>
          <a:picLocks noChangeAspect="1"/>
        </xdr:cNvPicPr>
      </xdr:nvPicPr>
      <xdr:blipFill>
        <a:blip xmlns:r="http://schemas.openxmlformats.org/officeDocument/2006/relationships" r:embed="rId10"/>
        <a:stretch>
          <a:fillRect/>
        </a:stretch>
      </xdr:blipFill>
      <xdr:spPr>
        <a:xfrm>
          <a:off x="330200" y="45212000"/>
          <a:ext cx="1830294" cy="444500"/>
        </a:xfrm>
        <a:prstGeom prst="rect">
          <a:avLst/>
        </a:prstGeom>
      </xdr:spPr>
    </xdr:pic>
    <xdr:clientData/>
  </xdr:twoCellAnchor>
  <xdr:twoCellAnchor editAs="oneCell">
    <xdr:from>
      <xdr:col>0</xdr:col>
      <xdr:colOff>12700</xdr:colOff>
      <xdr:row>70</xdr:row>
      <xdr:rowOff>63500</xdr:rowOff>
    </xdr:from>
    <xdr:to>
      <xdr:col>0</xdr:col>
      <xdr:colOff>4914900</xdr:colOff>
      <xdr:row>77</xdr:row>
      <xdr:rowOff>145918</xdr:rowOff>
    </xdr:to>
    <xdr:pic>
      <xdr:nvPicPr>
        <xdr:cNvPr id="15" name="Picture 14">
          <a:extLst>
            <a:ext uri="{FF2B5EF4-FFF2-40B4-BE49-F238E27FC236}">
              <a16:creationId xmlns:a16="http://schemas.microsoft.com/office/drawing/2014/main" id="{F4B0C243-A61E-004B-8AB8-E2E1DC76E1E3}"/>
            </a:ext>
          </a:extLst>
        </xdr:cNvPr>
        <xdr:cNvPicPr>
          <a:picLocks noChangeAspect="1"/>
        </xdr:cNvPicPr>
      </xdr:nvPicPr>
      <xdr:blipFill>
        <a:blip xmlns:r="http://schemas.openxmlformats.org/officeDocument/2006/relationships" r:embed="rId11"/>
        <a:stretch>
          <a:fillRect/>
        </a:stretch>
      </xdr:blipFill>
      <xdr:spPr>
        <a:xfrm>
          <a:off x="12700" y="15481300"/>
          <a:ext cx="4902200" cy="1504818"/>
        </a:xfrm>
        <a:prstGeom prst="rect">
          <a:avLst/>
        </a:prstGeom>
      </xdr:spPr>
    </xdr:pic>
    <xdr:clientData/>
  </xdr:twoCellAnchor>
  <xdr:twoCellAnchor editAs="oneCell">
    <xdr:from>
      <xdr:col>0</xdr:col>
      <xdr:colOff>0</xdr:colOff>
      <xdr:row>81</xdr:row>
      <xdr:rowOff>76200</xdr:rowOff>
    </xdr:from>
    <xdr:to>
      <xdr:col>0</xdr:col>
      <xdr:colOff>5156200</xdr:colOff>
      <xdr:row>89</xdr:row>
      <xdr:rowOff>33388</xdr:rowOff>
    </xdr:to>
    <xdr:pic>
      <xdr:nvPicPr>
        <xdr:cNvPr id="16" name="Picture 15">
          <a:extLst>
            <a:ext uri="{FF2B5EF4-FFF2-40B4-BE49-F238E27FC236}">
              <a16:creationId xmlns:a16="http://schemas.microsoft.com/office/drawing/2014/main" id="{0E1F1492-95B2-A345-96FB-DF266E4A92F3}"/>
            </a:ext>
          </a:extLst>
        </xdr:cNvPr>
        <xdr:cNvPicPr>
          <a:picLocks noChangeAspect="1"/>
        </xdr:cNvPicPr>
      </xdr:nvPicPr>
      <xdr:blipFill>
        <a:blip xmlns:r="http://schemas.openxmlformats.org/officeDocument/2006/relationships" r:embed="rId12"/>
        <a:stretch>
          <a:fillRect/>
        </a:stretch>
      </xdr:blipFill>
      <xdr:spPr>
        <a:xfrm>
          <a:off x="0" y="18097500"/>
          <a:ext cx="5156200" cy="1582788"/>
        </a:xfrm>
        <a:prstGeom prst="rect">
          <a:avLst/>
        </a:prstGeom>
      </xdr:spPr>
    </xdr:pic>
    <xdr:clientData/>
  </xdr:twoCellAnchor>
  <xdr:twoCellAnchor editAs="oneCell">
    <xdr:from>
      <xdr:col>0</xdr:col>
      <xdr:colOff>38100</xdr:colOff>
      <xdr:row>96</xdr:row>
      <xdr:rowOff>152399</xdr:rowOff>
    </xdr:from>
    <xdr:to>
      <xdr:col>0</xdr:col>
      <xdr:colOff>4876800</xdr:colOff>
      <xdr:row>110</xdr:row>
      <xdr:rowOff>30592</xdr:rowOff>
    </xdr:to>
    <xdr:pic>
      <xdr:nvPicPr>
        <xdr:cNvPr id="17" name="Picture 16">
          <a:extLst>
            <a:ext uri="{FF2B5EF4-FFF2-40B4-BE49-F238E27FC236}">
              <a16:creationId xmlns:a16="http://schemas.microsoft.com/office/drawing/2014/main" id="{2EEAD3A8-6FF6-1146-9CA1-CDEF8748487D}"/>
            </a:ext>
          </a:extLst>
        </xdr:cNvPr>
        <xdr:cNvPicPr>
          <a:picLocks noChangeAspect="1"/>
        </xdr:cNvPicPr>
      </xdr:nvPicPr>
      <xdr:blipFill>
        <a:blip xmlns:r="http://schemas.openxmlformats.org/officeDocument/2006/relationships" r:embed="rId13"/>
        <a:stretch>
          <a:fillRect/>
        </a:stretch>
      </xdr:blipFill>
      <xdr:spPr>
        <a:xfrm>
          <a:off x="38100" y="21285199"/>
          <a:ext cx="4838700" cy="2722993"/>
        </a:xfrm>
        <a:prstGeom prst="rect">
          <a:avLst/>
        </a:prstGeom>
      </xdr:spPr>
    </xdr:pic>
    <xdr:clientData/>
  </xdr:twoCellAnchor>
  <xdr:twoCellAnchor editAs="oneCell">
    <xdr:from>
      <xdr:col>0</xdr:col>
      <xdr:colOff>12700</xdr:colOff>
      <xdr:row>114</xdr:row>
      <xdr:rowOff>25400</xdr:rowOff>
    </xdr:from>
    <xdr:to>
      <xdr:col>0</xdr:col>
      <xdr:colOff>3187700</xdr:colOff>
      <xdr:row>114</xdr:row>
      <xdr:rowOff>1028700</xdr:rowOff>
    </xdr:to>
    <xdr:pic>
      <xdr:nvPicPr>
        <xdr:cNvPr id="18" name="Picture 17">
          <a:extLst>
            <a:ext uri="{FF2B5EF4-FFF2-40B4-BE49-F238E27FC236}">
              <a16:creationId xmlns:a16="http://schemas.microsoft.com/office/drawing/2014/main" id="{5485B8EC-C78E-FC4C-8AE8-138C4809B938}"/>
            </a:ext>
          </a:extLst>
        </xdr:cNvPr>
        <xdr:cNvPicPr>
          <a:picLocks noChangeAspect="1"/>
        </xdr:cNvPicPr>
      </xdr:nvPicPr>
      <xdr:blipFill>
        <a:blip xmlns:r="http://schemas.openxmlformats.org/officeDocument/2006/relationships" r:embed="rId14"/>
        <a:stretch>
          <a:fillRect/>
        </a:stretch>
      </xdr:blipFill>
      <xdr:spPr>
        <a:xfrm>
          <a:off x="12700" y="25908000"/>
          <a:ext cx="3175000" cy="1003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rianneumeyer/Dropbox/01_Projekte/TPM/15_Products/Team%20Planner/Excel%20-%20Team%20Planner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et"/>
      <sheetName val="Planning Sheet"/>
      <sheetName val="Utilization"/>
      <sheetName val="Holidays"/>
      <sheetName val="Help"/>
    </sheetNames>
    <sheetDataSet>
      <sheetData sheetId="0">
        <row r="1">
          <cell r="A1" t="str">
            <v>Team members</v>
          </cell>
          <cell r="B1" t="str">
            <v>Capacity (hrs/week)</v>
          </cell>
          <cell r="D1" t="str">
            <v>Projects &amp; tasks</v>
          </cell>
        </row>
        <row r="2">
          <cell r="A2" t="str">
            <v>Lillian Nelson</v>
          </cell>
          <cell r="B2">
            <v>40</v>
          </cell>
        </row>
        <row r="3">
          <cell r="A3" t="str">
            <v>Linda Hill</v>
          </cell>
          <cell r="B3">
            <v>40</v>
          </cell>
        </row>
        <row r="4">
          <cell r="A4" t="str">
            <v>Roger Bailey</v>
          </cell>
          <cell r="B4">
            <v>20</v>
          </cell>
        </row>
        <row r="5">
          <cell r="A5" t="str">
            <v>Richard Davis</v>
          </cell>
          <cell r="B5">
            <v>40</v>
          </cell>
        </row>
        <row r="6">
          <cell r="A6" t="str">
            <v>Andrea Ward</v>
          </cell>
          <cell r="B6">
            <v>40</v>
          </cell>
        </row>
        <row r="7">
          <cell r="A7" t="str">
            <v>Andrew Rogers</v>
          </cell>
          <cell r="B7">
            <v>40</v>
          </cell>
        </row>
        <row r="8">
          <cell r="A8" t="str">
            <v>Donna Wright</v>
          </cell>
          <cell r="B8">
            <v>40</v>
          </cell>
        </row>
        <row r="9">
          <cell r="A9" t="str">
            <v>Rebecca Humphrey</v>
          </cell>
          <cell r="B9">
            <v>40</v>
          </cell>
        </row>
      </sheetData>
      <sheetData sheetId="1"/>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6D4BBA6-48B6-4C3A-AC99-25295A3657C5}" name="Table1" displayName="Table1" ref="A1:E248" totalsRowShown="0" headerRowBorderDxfId="7" tableBorderDxfId="6" totalsRowBorderDxfId="5">
  <autoFilter ref="A1:E248" xr:uid="{AF83D5C8-BA33-480B-80AF-C8568F9ABFBF}"/>
  <tableColumns count="5">
    <tableColumn id="1" xr3:uid="{2B8498D2-7CFF-4140-BF08-BF0070744CCD}" name="Date" dataDxfId="4" dataCellStyle="Normal 2"/>
    <tableColumn id="2" xr3:uid="{6EC9FF3E-6B6F-489F-95E3-EB1FF2464399}" name="Description" dataDxfId="3" dataCellStyle="Normal 2"/>
    <tableColumn id="3" xr3:uid="{9D793E36-3C44-4120-821E-078D104E7B7A}" name="Country" dataDxfId="2" dataCellStyle="Normal 2"/>
    <tableColumn id="4" xr3:uid="{3FF798BA-B3F4-44DD-B370-53CD1295FDEF}" name="Monday" dataDxfId="1" dataCellStyle="Normal 2">
      <calculatedColumnFormula>A2-WEEKDAY(A2,2)+1</calculatedColumnFormula>
    </tableColumn>
    <tableColumn id="5" xr3:uid="{597CE3C0-EA79-4B15-AC4E-E93E2CA0086A}" name="Weekday" dataDxfId="0" dataCellStyle="Normal 2">
      <calculatedColumnFormula>WEEKDAY(A2,2)&lt;6</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6D76-9013-4256-82BC-1B11197D7BEB}">
  <sheetPr codeName="InputSh"/>
  <dimension ref="A1:L21"/>
  <sheetViews>
    <sheetView showGridLines="0" zoomScale="115" zoomScaleNormal="115" workbookViewId="0">
      <selection activeCell="K11" sqref="K11"/>
    </sheetView>
  </sheetViews>
  <sheetFormatPr baseColWidth="10" defaultColWidth="9.1640625" defaultRowHeight="15" x14ac:dyDescent="0.2"/>
  <cols>
    <col min="1" max="1" width="18.33203125" style="7" customWidth="1"/>
    <col min="2" max="2" width="19.1640625" style="7" customWidth="1"/>
    <col min="3" max="3" width="1.6640625" style="7" customWidth="1"/>
    <col min="4" max="4" width="19.5" style="7" bestFit="1" customWidth="1"/>
    <col min="5" max="5" width="2.5" style="4" customWidth="1"/>
    <col min="6" max="6" width="25.1640625" style="6" customWidth="1"/>
    <col min="7" max="7" width="19.5" style="6" bestFit="1" customWidth="1"/>
    <col min="8" max="8" width="2.5" style="4" customWidth="1"/>
    <col min="9" max="9" width="17.5" style="4" bestFit="1" customWidth="1"/>
    <col min="10" max="10" width="12.33203125" style="4" customWidth="1"/>
    <col min="11" max="11" width="42.5" style="4" bestFit="1" customWidth="1"/>
    <col min="12" max="16384" width="9.1640625" style="4"/>
  </cols>
  <sheetData>
    <row r="1" spans="1:12" x14ac:dyDescent="0.2">
      <c r="A1" s="1" t="s">
        <v>13</v>
      </c>
      <c r="B1" s="50" t="s">
        <v>60</v>
      </c>
      <c r="C1" s="5"/>
      <c r="D1" s="1" t="s">
        <v>41</v>
      </c>
      <c r="E1" s="8"/>
      <c r="F1" s="59" t="s">
        <v>11</v>
      </c>
      <c r="G1" s="60"/>
      <c r="H1" s="8"/>
      <c r="I1" s="1" t="s">
        <v>38</v>
      </c>
      <c r="J1" s="1" t="s">
        <v>7</v>
      </c>
      <c r="K1" s="1" t="s">
        <v>8</v>
      </c>
      <c r="L1" s="8"/>
    </row>
    <row r="2" spans="1:12" ht="15" customHeight="1" x14ac:dyDescent="0.2">
      <c r="A2" s="5" t="s">
        <v>4</v>
      </c>
      <c r="B2" s="5">
        <v>40</v>
      </c>
      <c r="C2" s="5"/>
      <c r="D2" s="5" t="s">
        <v>1</v>
      </c>
      <c r="E2" s="8"/>
      <c r="F2" s="1" t="s">
        <v>14</v>
      </c>
      <c r="G2" s="1" t="s">
        <v>41</v>
      </c>
      <c r="H2" s="8"/>
      <c r="I2" s="10" t="s">
        <v>0</v>
      </c>
      <c r="J2" s="2">
        <v>44200</v>
      </c>
      <c r="K2" s="11" t="s">
        <v>42</v>
      </c>
      <c r="L2" s="9"/>
    </row>
    <row r="3" spans="1:12" x14ac:dyDescent="0.2">
      <c r="A3" s="5" t="s">
        <v>5</v>
      </c>
      <c r="B3" s="5">
        <v>40</v>
      </c>
      <c r="C3" s="5"/>
      <c r="D3" s="5" t="s">
        <v>2</v>
      </c>
      <c r="E3" s="8"/>
      <c r="F3" s="7" t="s">
        <v>12</v>
      </c>
      <c r="G3" s="7" t="s">
        <v>1</v>
      </c>
      <c r="H3" s="8"/>
      <c r="I3" s="10" t="s">
        <v>9</v>
      </c>
      <c r="J3" s="3">
        <v>52</v>
      </c>
      <c r="K3" s="12" t="s">
        <v>10</v>
      </c>
      <c r="L3" s="9"/>
    </row>
    <row r="4" spans="1:12" x14ac:dyDescent="0.2">
      <c r="A4" s="5" t="s">
        <v>6</v>
      </c>
      <c r="B4" s="5">
        <v>20</v>
      </c>
      <c r="C4" s="5"/>
      <c r="D4" s="5" t="s">
        <v>3</v>
      </c>
      <c r="E4" s="8"/>
      <c r="F4" s="6" t="s">
        <v>12</v>
      </c>
      <c r="G4" s="6" t="s">
        <v>2</v>
      </c>
      <c r="H4" s="8"/>
      <c r="I4" s="10" t="s">
        <v>34</v>
      </c>
      <c r="J4" s="3" t="s">
        <v>23</v>
      </c>
      <c r="K4" s="12" t="s">
        <v>39</v>
      </c>
      <c r="L4" s="8"/>
    </row>
    <row r="5" spans="1:12" x14ac:dyDescent="0.2">
      <c r="A5" s="5" t="s">
        <v>12</v>
      </c>
      <c r="B5" s="5">
        <v>40</v>
      </c>
      <c r="C5" s="5"/>
      <c r="D5" s="5"/>
      <c r="E5" s="8"/>
      <c r="F5" s="6" t="s">
        <v>12</v>
      </c>
      <c r="G5" s="6" t="s">
        <v>3</v>
      </c>
      <c r="H5" s="8"/>
      <c r="I5" s="10" t="s">
        <v>63</v>
      </c>
      <c r="J5" s="3">
        <v>172</v>
      </c>
      <c r="K5" s="12" t="s">
        <v>101</v>
      </c>
      <c r="L5" s="8"/>
    </row>
    <row r="6" spans="1:12" ht="15" customHeight="1" x14ac:dyDescent="0.2">
      <c r="A6" s="5"/>
      <c r="B6" s="5"/>
      <c r="C6" s="5"/>
      <c r="E6" s="8"/>
      <c r="F6" s="6" t="s">
        <v>6</v>
      </c>
      <c r="G6" s="6" t="s">
        <v>2</v>
      </c>
      <c r="H6" s="8"/>
      <c r="I6" s="9"/>
      <c r="J6" s="9"/>
      <c r="K6" s="9"/>
      <c r="L6" s="9"/>
    </row>
    <row r="7" spans="1:12" x14ac:dyDescent="0.2">
      <c r="A7" s="5"/>
      <c r="B7" s="5"/>
      <c r="C7" s="5"/>
      <c r="E7" s="8"/>
      <c r="F7" s="6" t="s">
        <v>6</v>
      </c>
      <c r="G7" s="6" t="s">
        <v>3</v>
      </c>
      <c r="H7" s="8"/>
      <c r="I7" s="9"/>
      <c r="J7" s="9"/>
      <c r="K7" s="9"/>
      <c r="L7" s="9"/>
    </row>
    <row r="8" spans="1:12" x14ac:dyDescent="0.2">
      <c r="F8" s="6" t="s">
        <v>5</v>
      </c>
      <c r="G8" s="6" t="s">
        <v>1</v>
      </c>
    </row>
    <row r="9" spans="1:12" x14ac:dyDescent="0.2">
      <c r="F9" s="6" t="s">
        <v>4</v>
      </c>
      <c r="G9" s="6" t="s">
        <v>1</v>
      </c>
    </row>
    <row r="10" spans="1:12" x14ac:dyDescent="0.2">
      <c r="F10" s="6" t="s">
        <v>4</v>
      </c>
      <c r="G10" s="6" t="s">
        <v>2</v>
      </c>
    </row>
    <row r="11" spans="1:12" x14ac:dyDescent="0.2">
      <c r="F11" s="49" t="s">
        <v>4</v>
      </c>
      <c r="G11" s="49" t="s">
        <v>3</v>
      </c>
    </row>
    <row r="13" spans="1:12" x14ac:dyDescent="0.2">
      <c r="F13" s="7"/>
      <c r="G13" s="7"/>
    </row>
    <row r="16" spans="1:12" x14ac:dyDescent="0.2">
      <c r="F16" s="49"/>
      <c r="G16" s="49"/>
    </row>
    <row r="17" spans="6:7" x14ac:dyDescent="0.2">
      <c r="F17" s="49"/>
      <c r="G17" s="49"/>
    </row>
    <row r="18" spans="6:7" x14ac:dyDescent="0.2">
      <c r="F18" s="49"/>
      <c r="G18" s="49"/>
    </row>
    <row r="19" spans="6:7" x14ac:dyDescent="0.2">
      <c r="F19" s="5"/>
      <c r="G19" s="5"/>
    </row>
    <row r="20" spans="6:7" x14ac:dyDescent="0.2">
      <c r="F20" s="7"/>
      <c r="G20" s="7"/>
    </row>
    <row r="21" spans="6:7" x14ac:dyDescent="0.2">
      <c r="F21" s="7"/>
      <c r="G21" s="7"/>
    </row>
  </sheetData>
  <sortState xmlns:xlrd2="http://schemas.microsoft.com/office/spreadsheetml/2017/richdata2" ref="F3:G11">
    <sortCondition ref="F3"/>
  </sortState>
  <mergeCells count="1">
    <mergeCell ref="F1:G1"/>
  </mergeCells>
  <conditionalFormatting sqref="J2">
    <cfRule type="expression" dxfId="21" priority="1">
      <formula>ISERROR(WEEKDAY(J2,2))</formula>
    </cfRule>
    <cfRule type="expression" dxfId="20" priority="19">
      <formula>WEEKDAY(J2,2)&lt;&gt;1</formula>
    </cfRule>
  </conditionalFormatting>
  <conditionalFormatting sqref="D1:D1048576">
    <cfRule type="expression" dxfId="19" priority="6">
      <formula>COUNTIF(D:D,D1)&gt;1</formula>
    </cfRule>
  </conditionalFormatting>
  <conditionalFormatting sqref="G3:G1048576">
    <cfRule type="expression" dxfId="18" priority="5">
      <formula>ISERROR(VLOOKUP(G3,D:D,1,0))</formula>
    </cfRule>
    <cfRule type="expression" dxfId="17" priority="12">
      <formula>AND(G3="",F3&lt;&gt;"")</formula>
    </cfRule>
  </conditionalFormatting>
  <conditionalFormatting sqref="A2:B1048576 D2:D1048576 F3:G1048576">
    <cfRule type="expression" dxfId="16" priority="29">
      <formula>A2&lt;&gt;""</formula>
    </cfRule>
  </conditionalFormatting>
  <conditionalFormatting sqref="A2:A1048576">
    <cfRule type="expression" dxfId="15" priority="3">
      <formula>AND(A2="",B2&lt;&gt;"")</formula>
    </cfRule>
    <cfRule type="expression" dxfId="14" priority="4">
      <formula>COUNTIF(A:A,A2)&gt;1</formula>
    </cfRule>
  </conditionalFormatting>
  <conditionalFormatting sqref="B2:B1048576">
    <cfRule type="expression" dxfId="13" priority="2">
      <formula>AND(B2="",A2&lt;&gt;"")</formula>
    </cfRule>
  </conditionalFormatting>
  <conditionalFormatting sqref="F3:F1048576">
    <cfRule type="expression" dxfId="12" priority="18">
      <formula>AND(F3="",G3&lt;&gt;"")</formula>
    </cfRule>
    <cfRule type="expression" dxfId="11" priority="28">
      <formula>ISERROR(VLOOKUP(F3,A:A,1,0))</formula>
    </cfRule>
  </conditionalFormatting>
  <dataValidations count="4">
    <dataValidation type="list" allowBlank="1" showInputMessage="1" showErrorMessage="1" sqref="G3:G1048576" xr:uid="{3E146FA7-1798-4153-BC55-B18F84BF9D29}">
      <formula1>OFFSET(proj,1,,COUNTA(OFFSET(proj,1,,5000)))</formula1>
    </dataValidation>
    <dataValidation type="list" allowBlank="1" showInputMessage="1" showErrorMessage="1" sqref="F3:F1048576" xr:uid="{B79301E2-06DB-4EF4-890A-602FD8B872A9}">
      <formula1>OFFSET(memb,1,,COUNTA(OFFSET(memb,1,,5000)))</formula1>
    </dataValidation>
    <dataValidation type="decimal" allowBlank="1" showInputMessage="1" showErrorMessage="1" sqref="B2:B1048576" xr:uid="{511DFA75-8FA0-4F5B-AB90-86C2DB690510}">
      <formula1>0</formula1>
      <formula2>1000</formula2>
    </dataValidation>
    <dataValidation type="whole" allowBlank="1" showInputMessage="1" showErrorMessage="1" sqref="J3 J5" xr:uid="{74DB22BD-899F-4308-9DDB-B97F37370ABB}">
      <formula1>1</formula1>
      <formula2>1000</formula2>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0A22-77BC-4B2C-A744-DE2706E0EB0F}">
  <sheetPr codeName="remove_dupl"/>
  <dimension ref="A1:B9"/>
  <sheetViews>
    <sheetView workbookViewId="0">
      <selection sqref="A1:B10"/>
    </sheetView>
  </sheetViews>
  <sheetFormatPr baseColWidth="10" defaultColWidth="8.83203125" defaultRowHeight="15" x14ac:dyDescent="0.2"/>
  <cols>
    <col min="1" max="1" width="15.5" bestFit="1" customWidth="1"/>
    <col min="2" max="2" width="17.83203125" bestFit="1" customWidth="1"/>
  </cols>
  <sheetData>
    <row r="1" spans="1:2" x14ac:dyDescent="0.2">
      <c r="A1" t="s">
        <v>12</v>
      </c>
      <c r="B1" t="s">
        <v>1</v>
      </c>
    </row>
    <row r="2" spans="1:2" x14ac:dyDescent="0.2">
      <c r="A2" t="s">
        <v>12</v>
      </c>
      <c r="B2" t="s">
        <v>2</v>
      </c>
    </row>
    <row r="3" spans="1:2" x14ac:dyDescent="0.2">
      <c r="A3" t="s">
        <v>12</v>
      </c>
      <c r="B3" t="s">
        <v>3</v>
      </c>
    </row>
    <row r="4" spans="1:2" x14ac:dyDescent="0.2">
      <c r="A4" t="s">
        <v>6</v>
      </c>
      <c r="B4" t="s">
        <v>2</v>
      </c>
    </row>
    <row r="5" spans="1:2" x14ac:dyDescent="0.2">
      <c r="A5" t="s">
        <v>6</v>
      </c>
      <c r="B5" t="s">
        <v>3</v>
      </c>
    </row>
    <row r="6" spans="1:2" x14ac:dyDescent="0.2">
      <c r="A6" t="s">
        <v>5</v>
      </c>
      <c r="B6" t="s">
        <v>1</v>
      </c>
    </row>
    <row r="7" spans="1:2" x14ac:dyDescent="0.2">
      <c r="A7" t="s">
        <v>4</v>
      </c>
      <c r="B7" t="s">
        <v>1</v>
      </c>
    </row>
    <row r="8" spans="1:2" x14ac:dyDescent="0.2">
      <c r="A8" t="s">
        <v>4</v>
      </c>
      <c r="B8" t="s">
        <v>2</v>
      </c>
    </row>
    <row r="9" spans="1:2" x14ac:dyDescent="0.2">
      <c r="A9" t="s">
        <v>4</v>
      </c>
      <c r="B9" t="s">
        <v>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12DC6-4BCC-475C-B8A7-40A103C16FE9}">
  <sheetPr codeName="PlanningSheet"/>
  <dimension ref="B1:E14"/>
  <sheetViews>
    <sheetView showGridLines="0" workbookViewId="0">
      <selection activeCell="E3" sqref="E3"/>
    </sheetView>
  </sheetViews>
  <sheetFormatPr baseColWidth="10" defaultColWidth="8.83203125" defaultRowHeight="15" x14ac:dyDescent="0.2"/>
  <cols>
    <col min="1" max="1" width="3" customWidth="1"/>
    <col min="2" max="2" width="12" customWidth="1"/>
    <col min="3" max="3" width="21.83203125" bestFit="1" customWidth="1"/>
    <col min="4" max="4" width="11.33203125" bestFit="1" customWidth="1"/>
    <col min="5" max="5" width="10.5" style="30" bestFit="1" customWidth="1"/>
  </cols>
  <sheetData>
    <row r="1" spans="2:5" ht="39" customHeight="1" thickBot="1" x14ac:dyDescent="0.25">
      <c r="B1" t="s">
        <v>53</v>
      </c>
    </row>
    <row r="2" spans="2:5" ht="23" thickTop="1" thickBot="1" x14ac:dyDescent="0.3">
      <c r="B2" t="s">
        <v>48</v>
      </c>
      <c r="C2" s="35" t="s">
        <v>43</v>
      </c>
      <c r="D2" s="36"/>
      <c r="E2" s="45">
        <f>YEAR(E7)</f>
        <v>2020</v>
      </c>
    </row>
    <row r="3" spans="2:5" ht="16" thickTop="1" x14ac:dyDescent="0.2">
      <c r="B3" t="s">
        <v>49</v>
      </c>
      <c r="C3" s="32"/>
      <c r="D3" s="40"/>
      <c r="E3" s="39" t="str">
        <f>TEXT(E7,"MMMM")</f>
        <v>December</v>
      </c>
    </row>
    <row r="4" spans="2:5" x14ac:dyDescent="0.2">
      <c r="B4" t="s">
        <v>58</v>
      </c>
      <c r="C4" s="32"/>
      <c r="D4" s="40"/>
      <c r="E4" s="41">
        <f t="shared" ref="E4" si="0">MONTH(E7)</f>
        <v>12</v>
      </c>
    </row>
    <row r="5" spans="2:5" x14ac:dyDescent="0.2">
      <c r="B5" t="s">
        <v>44</v>
      </c>
      <c r="C5" s="32"/>
      <c r="D5" s="40" t="s">
        <v>44</v>
      </c>
      <c r="E5" s="41">
        <f t="shared" ref="E5" si="1">WEEKNUM(E7)</f>
        <v>53</v>
      </c>
    </row>
    <row r="6" spans="2:5" x14ac:dyDescent="0.2">
      <c r="B6" t="s">
        <v>59</v>
      </c>
      <c r="C6" s="32"/>
      <c r="D6" s="40">
        <v>-1</v>
      </c>
      <c r="E6" s="41">
        <f t="shared" ref="E6" si="2">D6+1</f>
        <v>0</v>
      </c>
    </row>
    <row r="7" spans="2:5" x14ac:dyDescent="0.2">
      <c r="B7" t="s">
        <v>50</v>
      </c>
      <c r="C7" s="32"/>
      <c r="D7" s="61" t="s">
        <v>45</v>
      </c>
      <c r="E7" s="42">
        <f>InputSheet!Monday1+7*(E6-1)</f>
        <v>44193</v>
      </c>
    </row>
    <row r="8" spans="2:5" x14ac:dyDescent="0.2">
      <c r="B8" t="s">
        <v>51</v>
      </c>
      <c r="C8" s="32"/>
      <c r="D8" s="61"/>
      <c r="E8" s="42">
        <f t="shared" ref="E8" si="3">E7+6</f>
        <v>44199</v>
      </c>
    </row>
    <row r="9" spans="2:5" x14ac:dyDescent="0.2">
      <c r="B9" t="s">
        <v>52</v>
      </c>
      <c r="C9" s="32"/>
      <c r="D9" s="40" t="s">
        <v>46</v>
      </c>
      <c r="E9" s="41">
        <f>5-COUNTIFS(hol_country,country,hol_monday,PlanningSheet!E7,hol_weekday,TRUE)</f>
        <v>4</v>
      </c>
    </row>
    <row r="10" spans="2:5" x14ac:dyDescent="0.2">
      <c r="B10" t="s">
        <v>61</v>
      </c>
      <c r="C10" s="34" t="s">
        <v>62</v>
      </c>
      <c r="D10" s="31"/>
      <c r="E10" s="52"/>
    </row>
    <row r="11" spans="2:5" x14ac:dyDescent="0.2">
      <c r="B11" t="s">
        <v>53</v>
      </c>
      <c r="C11" s="32"/>
      <c r="D11" s="30"/>
      <c r="E11" s="32"/>
    </row>
    <row r="12" spans="2:5" x14ac:dyDescent="0.2">
      <c r="B12" t="s">
        <v>54</v>
      </c>
      <c r="C12" s="38"/>
      <c r="D12" s="44"/>
      <c r="E12" s="43"/>
    </row>
    <row r="13" spans="2:5" x14ac:dyDescent="0.2">
      <c r="B13" t="s">
        <v>55</v>
      </c>
      <c r="C13" s="33"/>
      <c r="D13" s="29"/>
      <c r="E13" s="53"/>
    </row>
    <row r="14" spans="2:5" x14ac:dyDescent="0.2">
      <c r="B14" t="s">
        <v>56</v>
      </c>
      <c r="C14" s="34" t="s">
        <v>57</v>
      </c>
      <c r="D14" s="31"/>
      <c r="E14" s="52"/>
    </row>
  </sheetData>
  <mergeCells count="1">
    <mergeCell ref="D7:D8"/>
  </mergeCells>
  <conditionalFormatting sqref="E14">
    <cfRule type="expression" dxfId="10" priority="1">
      <formula>E14&gt;E$9*8</formula>
    </cfRule>
    <cfRule type="expression" dxfId="9" priority="2">
      <formula>E14&lt;E$9*8</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0C23F-6B7E-481E-82C0-7B24B23509F4}">
  <sheetPr codeName="UtilizationReport"/>
  <dimension ref="B2:D3"/>
  <sheetViews>
    <sheetView showGridLines="0" workbookViewId="0">
      <selection activeCell="J15" sqref="J15"/>
    </sheetView>
  </sheetViews>
  <sheetFormatPr baseColWidth="10" defaultColWidth="8.83203125" defaultRowHeight="15" x14ac:dyDescent="0.2"/>
  <cols>
    <col min="2" max="2" width="15.33203125" bestFit="1" customWidth="1"/>
    <col min="3" max="3" width="11.5" customWidth="1"/>
    <col min="4" max="4" width="7.5" bestFit="1" customWidth="1"/>
  </cols>
  <sheetData>
    <row r="2" spans="2:4" ht="32" x14ac:dyDescent="0.2">
      <c r="B2" s="46" t="s">
        <v>14</v>
      </c>
      <c r="C2" s="51" t="s">
        <v>60</v>
      </c>
      <c r="D2" s="47" t="s">
        <v>47</v>
      </c>
    </row>
    <row r="3" spans="2:4" x14ac:dyDescent="0.2">
      <c r="B3" s="37" t="s">
        <v>4</v>
      </c>
      <c r="C3" s="37">
        <f>VLOOKUP(B3,tblMemb,2,0)</f>
        <v>40</v>
      </c>
      <c r="D3" s="48" t="e">
        <f>INDEX(#REF!,MATCH("Total - "&amp;$B3,#REF!,0),0)/$C3</f>
        <v>#REF!</v>
      </c>
    </row>
  </sheetData>
  <conditionalFormatting sqref="D3">
    <cfRule type="cellIs" dxfId="8" priority="1" operator="greaterThan">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37418-A580-427D-A2FC-E993470B45FF}">
  <sheetPr codeName="Hol"/>
  <dimension ref="A1:E248"/>
  <sheetViews>
    <sheetView showGridLines="0" zoomScale="110" zoomScaleNormal="110" workbookViewId="0">
      <selection activeCell="A59" sqref="A59"/>
    </sheetView>
  </sheetViews>
  <sheetFormatPr baseColWidth="10" defaultColWidth="8.83203125" defaultRowHeight="13" x14ac:dyDescent="0.15"/>
  <cols>
    <col min="1" max="1" width="12.6640625" style="13" customWidth="1"/>
    <col min="2" max="2" width="34.5" style="13" customWidth="1"/>
    <col min="3" max="3" width="11.6640625" style="13" customWidth="1"/>
    <col min="4" max="4" width="15.5" style="13" customWidth="1"/>
    <col min="5" max="5" width="11.33203125" style="16" customWidth="1"/>
    <col min="6" max="16384" width="8.83203125" style="13"/>
  </cols>
  <sheetData>
    <row r="1" spans="1:5" ht="14" x14ac:dyDescent="0.15">
      <c r="A1" s="18" t="s">
        <v>36</v>
      </c>
      <c r="B1" s="19" t="s">
        <v>35</v>
      </c>
      <c r="C1" s="19" t="s">
        <v>34</v>
      </c>
      <c r="D1" s="20" t="s">
        <v>37</v>
      </c>
      <c r="E1" s="21" t="s">
        <v>40</v>
      </c>
    </row>
    <row r="2" spans="1:5" x14ac:dyDescent="0.15">
      <c r="A2" s="17">
        <v>43459</v>
      </c>
      <c r="B2" s="14" t="s">
        <v>33</v>
      </c>
      <c r="C2" s="15" t="s">
        <v>15</v>
      </c>
      <c r="D2" s="25">
        <f>A2-WEEKDAY(A2,2)+1</f>
        <v>43458</v>
      </c>
      <c r="E2" s="26" t="b">
        <f>WEEKDAY(A2,2)&lt;6</f>
        <v>1</v>
      </c>
    </row>
    <row r="3" spans="1:5" x14ac:dyDescent="0.15">
      <c r="A3" s="17">
        <v>43824</v>
      </c>
      <c r="B3" s="14" t="s">
        <v>33</v>
      </c>
      <c r="C3" s="15" t="s">
        <v>15</v>
      </c>
      <c r="D3" s="25">
        <f t="shared" ref="D3:D66" si="0">A3-WEEKDAY(A3,2)+1</f>
        <v>43822</v>
      </c>
      <c r="E3" s="26" t="b">
        <f t="shared" ref="E3:E66" si="1">WEEKDAY(A3,2)&lt;6</f>
        <v>1</v>
      </c>
    </row>
    <row r="4" spans="1:5" x14ac:dyDescent="0.15">
      <c r="A4" s="17">
        <v>44190</v>
      </c>
      <c r="B4" s="14" t="s">
        <v>33</v>
      </c>
      <c r="C4" s="15" t="s">
        <v>15</v>
      </c>
      <c r="D4" s="25">
        <f t="shared" si="0"/>
        <v>44186</v>
      </c>
      <c r="E4" s="26" t="b">
        <f t="shared" si="1"/>
        <v>1</v>
      </c>
    </row>
    <row r="5" spans="1:5" x14ac:dyDescent="0.15">
      <c r="A5" s="17">
        <v>44555</v>
      </c>
      <c r="B5" s="14" t="s">
        <v>33</v>
      </c>
      <c r="C5" s="15" t="s">
        <v>15</v>
      </c>
      <c r="D5" s="25">
        <f t="shared" si="0"/>
        <v>44550</v>
      </c>
      <c r="E5" s="26" t="b">
        <f t="shared" si="1"/>
        <v>0</v>
      </c>
    </row>
    <row r="6" spans="1:5" x14ac:dyDescent="0.15">
      <c r="A6" s="17">
        <v>44920</v>
      </c>
      <c r="B6" s="14" t="s">
        <v>33</v>
      </c>
      <c r="C6" s="15" t="s">
        <v>15</v>
      </c>
      <c r="D6" s="25">
        <f t="shared" si="0"/>
        <v>44914</v>
      </c>
      <c r="E6" s="26" t="b">
        <f t="shared" si="1"/>
        <v>0</v>
      </c>
    </row>
    <row r="7" spans="1:5" x14ac:dyDescent="0.15">
      <c r="A7" s="17">
        <v>45285</v>
      </c>
      <c r="B7" s="14" t="s">
        <v>33</v>
      </c>
      <c r="C7" s="15" t="s">
        <v>15</v>
      </c>
      <c r="D7" s="25">
        <f t="shared" si="0"/>
        <v>45285</v>
      </c>
      <c r="E7" s="26" t="b">
        <f t="shared" si="1"/>
        <v>1</v>
      </c>
    </row>
    <row r="8" spans="1:5" x14ac:dyDescent="0.15">
      <c r="A8" s="17">
        <v>45651</v>
      </c>
      <c r="B8" s="14" t="s">
        <v>33</v>
      </c>
      <c r="C8" s="15" t="s">
        <v>15</v>
      </c>
      <c r="D8" s="25">
        <f t="shared" si="0"/>
        <v>45649</v>
      </c>
      <c r="E8" s="26" t="b">
        <f t="shared" si="1"/>
        <v>1</v>
      </c>
    </row>
    <row r="9" spans="1:5" x14ac:dyDescent="0.15">
      <c r="A9" s="17">
        <v>46016</v>
      </c>
      <c r="B9" s="14" t="s">
        <v>33</v>
      </c>
      <c r="C9" s="15" t="s">
        <v>15</v>
      </c>
      <c r="D9" s="25">
        <f t="shared" si="0"/>
        <v>46013</v>
      </c>
      <c r="E9" s="26" t="b">
        <f t="shared" si="1"/>
        <v>1</v>
      </c>
    </row>
    <row r="10" spans="1:5" x14ac:dyDescent="0.15">
      <c r="A10" s="17">
        <v>46381</v>
      </c>
      <c r="B10" s="14" t="s">
        <v>33</v>
      </c>
      <c r="C10" s="15" t="s">
        <v>15</v>
      </c>
      <c r="D10" s="25">
        <f t="shared" si="0"/>
        <v>46377</v>
      </c>
      <c r="E10" s="26" t="b">
        <f t="shared" si="1"/>
        <v>1</v>
      </c>
    </row>
    <row r="11" spans="1:5" x14ac:dyDescent="0.15">
      <c r="A11" s="17">
        <v>46746</v>
      </c>
      <c r="B11" s="14" t="s">
        <v>33</v>
      </c>
      <c r="C11" s="15" t="s">
        <v>15</v>
      </c>
      <c r="D11" s="25">
        <f t="shared" si="0"/>
        <v>46741</v>
      </c>
      <c r="E11" s="26" t="b">
        <f t="shared" si="1"/>
        <v>0</v>
      </c>
    </row>
    <row r="12" spans="1:5" x14ac:dyDescent="0.15">
      <c r="A12" s="17">
        <v>47112</v>
      </c>
      <c r="B12" s="14" t="s">
        <v>33</v>
      </c>
      <c r="C12" s="15" t="s">
        <v>15</v>
      </c>
      <c r="D12" s="25">
        <f t="shared" si="0"/>
        <v>47112</v>
      </c>
      <c r="E12" s="26" t="b">
        <f t="shared" si="1"/>
        <v>1</v>
      </c>
    </row>
    <row r="13" spans="1:5" x14ac:dyDescent="0.15">
      <c r="A13" s="17">
        <v>47477</v>
      </c>
      <c r="B13" s="14" t="s">
        <v>33</v>
      </c>
      <c r="C13" s="15" t="s">
        <v>15</v>
      </c>
      <c r="D13" s="25">
        <f t="shared" si="0"/>
        <v>47476</v>
      </c>
      <c r="E13" s="26" t="b">
        <f t="shared" si="1"/>
        <v>1</v>
      </c>
    </row>
    <row r="14" spans="1:5" x14ac:dyDescent="0.15">
      <c r="A14" s="17">
        <v>47842</v>
      </c>
      <c r="B14" s="14" t="s">
        <v>33</v>
      </c>
      <c r="C14" s="15" t="s">
        <v>15</v>
      </c>
      <c r="D14" s="25">
        <f t="shared" si="0"/>
        <v>47840</v>
      </c>
      <c r="E14" s="26" t="b">
        <f t="shared" si="1"/>
        <v>1</v>
      </c>
    </row>
    <row r="15" spans="1:5" x14ac:dyDescent="0.15">
      <c r="A15" s="17">
        <v>43101</v>
      </c>
      <c r="B15" s="14" t="s">
        <v>32</v>
      </c>
      <c r="C15" s="15" t="s">
        <v>15</v>
      </c>
      <c r="D15" s="25">
        <f t="shared" si="0"/>
        <v>43101</v>
      </c>
      <c r="E15" s="26" t="b">
        <f t="shared" si="1"/>
        <v>1</v>
      </c>
    </row>
    <row r="16" spans="1:5" x14ac:dyDescent="0.15">
      <c r="A16" s="17">
        <v>43466</v>
      </c>
      <c r="B16" s="14" t="s">
        <v>32</v>
      </c>
      <c r="C16" s="15" t="s">
        <v>15</v>
      </c>
      <c r="D16" s="25">
        <f t="shared" si="0"/>
        <v>43465</v>
      </c>
      <c r="E16" s="26" t="b">
        <f t="shared" si="1"/>
        <v>1</v>
      </c>
    </row>
    <row r="17" spans="1:5" x14ac:dyDescent="0.15">
      <c r="A17" s="17">
        <v>43831</v>
      </c>
      <c r="B17" s="14" t="s">
        <v>32</v>
      </c>
      <c r="C17" s="15" t="s">
        <v>15</v>
      </c>
      <c r="D17" s="25">
        <f t="shared" si="0"/>
        <v>43829</v>
      </c>
      <c r="E17" s="26" t="b">
        <f t="shared" si="1"/>
        <v>1</v>
      </c>
    </row>
    <row r="18" spans="1:5" x14ac:dyDescent="0.15">
      <c r="A18" s="17">
        <v>44197</v>
      </c>
      <c r="B18" s="14" t="s">
        <v>32</v>
      </c>
      <c r="C18" s="15" t="s">
        <v>15</v>
      </c>
      <c r="D18" s="25">
        <f t="shared" si="0"/>
        <v>44193</v>
      </c>
      <c r="E18" s="26" t="b">
        <f t="shared" si="1"/>
        <v>1</v>
      </c>
    </row>
    <row r="19" spans="1:5" x14ac:dyDescent="0.15">
      <c r="A19" s="17">
        <v>44562</v>
      </c>
      <c r="B19" s="14" t="s">
        <v>32</v>
      </c>
      <c r="C19" s="15" t="s">
        <v>15</v>
      </c>
      <c r="D19" s="25">
        <f t="shared" si="0"/>
        <v>44557</v>
      </c>
      <c r="E19" s="26" t="b">
        <f t="shared" si="1"/>
        <v>0</v>
      </c>
    </row>
    <row r="20" spans="1:5" x14ac:dyDescent="0.15">
      <c r="A20" s="17">
        <v>44927</v>
      </c>
      <c r="B20" s="14" t="s">
        <v>32</v>
      </c>
      <c r="C20" s="15" t="s">
        <v>15</v>
      </c>
      <c r="D20" s="25">
        <f t="shared" si="0"/>
        <v>44921</v>
      </c>
      <c r="E20" s="26" t="b">
        <f t="shared" si="1"/>
        <v>0</v>
      </c>
    </row>
    <row r="21" spans="1:5" x14ac:dyDescent="0.15">
      <c r="A21" s="17">
        <v>45292</v>
      </c>
      <c r="B21" s="14" t="s">
        <v>32</v>
      </c>
      <c r="C21" s="15" t="s">
        <v>15</v>
      </c>
      <c r="D21" s="25">
        <f t="shared" si="0"/>
        <v>45292</v>
      </c>
      <c r="E21" s="26" t="b">
        <f t="shared" si="1"/>
        <v>1</v>
      </c>
    </row>
    <row r="22" spans="1:5" x14ac:dyDescent="0.15">
      <c r="A22" s="17">
        <v>45658</v>
      </c>
      <c r="B22" s="14" t="s">
        <v>32</v>
      </c>
      <c r="C22" s="15" t="s">
        <v>15</v>
      </c>
      <c r="D22" s="25">
        <f t="shared" si="0"/>
        <v>45656</v>
      </c>
      <c r="E22" s="26" t="b">
        <f t="shared" si="1"/>
        <v>1</v>
      </c>
    </row>
    <row r="23" spans="1:5" x14ac:dyDescent="0.15">
      <c r="A23" s="17">
        <v>46023</v>
      </c>
      <c r="B23" s="14" t="s">
        <v>32</v>
      </c>
      <c r="C23" s="15" t="s">
        <v>15</v>
      </c>
      <c r="D23" s="25">
        <f t="shared" si="0"/>
        <v>46020</v>
      </c>
      <c r="E23" s="26" t="b">
        <f t="shared" si="1"/>
        <v>1</v>
      </c>
    </row>
    <row r="24" spans="1:5" x14ac:dyDescent="0.15">
      <c r="A24" s="17">
        <v>46388</v>
      </c>
      <c r="B24" s="14" t="s">
        <v>32</v>
      </c>
      <c r="C24" s="15" t="s">
        <v>15</v>
      </c>
      <c r="D24" s="25">
        <f t="shared" si="0"/>
        <v>46384</v>
      </c>
      <c r="E24" s="26" t="b">
        <f t="shared" si="1"/>
        <v>1</v>
      </c>
    </row>
    <row r="25" spans="1:5" x14ac:dyDescent="0.15">
      <c r="A25" s="17">
        <v>46753</v>
      </c>
      <c r="B25" s="14" t="s">
        <v>32</v>
      </c>
      <c r="C25" s="15" t="s">
        <v>15</v>
      </c>
      <c r="D25" s="25">
        <f t="shared" si="0"/>
        <v>46748</v>
      </c>
      <c r="E25" s="26" t="b">
        <f t="shared" si="1"/>
        <v>0</v>
      </c>
    </row>
    <row r="26" spans="1:5" x14ac:dyDescent="0.15">
      <c r="A26" s="17">
        <v>47119</v>
      </c>
      <c r="B26" s="14" t="s">
        <v>32</v>
      </c>
      <c r="C26" s="15" t="s">
        <v>15</v>
      </c>
      <c r="D26" s="25">
        <f t="shared" si="0"/>
        <v>47119</v>
      </c>
      <c r="E26" s="26" t="b">
        <f t="shared" si="1"/>
        <v>1</v>
      </c>
    </row>
    <row r="27" spans="1:5" x14ac:dyDescent="0.15">
      <c r="A27" s="17">
        <v>47484</v>
      </c>
      <c r="B27" s="14" t="s">
        <v>32</v>
      </c>
      <c r="C27" s="15" t="s">
        <v>15</v>
      </c>
      <c r="D27" s="25">
        <f t="shared" si="0"/>
        <v>47483</v>
      </c>
      <c r="E27" s="26" t="b">
        <f t="shared" si="1"/>
        <v>1</v>
      </c>
    </row>
    <row r="28" spans="1:5" x14ac:dyDescent="0.15">
      <c r="A28" s="17">
        <v>43459</v>
      </c>
      <c r="B28" s="14" t="s">
        <v>33</v>
      </c>
      <c r="C28" s="15" t="s">
        <v>23</v>
      </c>
      <c r="D28" s="25">
        <f t="shared" si="0"/>
        <v>43458</v>
      </c>
      <c r="E28" s="26" t="b">
        <f t="shared" si="1"/>
        <v>1</v>
      </c>
    </row>
    <row r="29" spans="1:5" x14ac:dyDescent="0.15">
      <c r="A29" s="17">
        <v>43824</v>
      </c>
      <c r="B29" s="14" t="s">
        <v>33</v>
      </c>
      <c r="C29" s="15" t="s">
        <v>23</v>
      </c>
      <c r="D29" s="25">
        <f t="shared" si="0"/>
        <v>43822</v>
      </c>
      <c r="E29" s="26" t="b">
        <f t="shared" si="1"/>
        <v>1</v>
      </c>
    </row>
    <row r="30" spans="1:5" x14ac:dyDescent="0.15">
      <c r="A30" s="17">
        <v>44190</v>
      </c>
      <c r="B30" s="14" t="s">
        <v>33</v>
      </c>
      <c r="C30" s="15" t="s">
        <v>23</v>
      </c>
      <c r="D30" s="25">
        <f t="shared" si="0"/>
        <v>44186</v>
      </c>
      <c r="E30" s="26" t="b">
        <f t="shared" si="1"/>
        <v>1</v>
      </c>
    </row>
    <row r="31" spans="1:5" x14ac:dyDescent="0.15">
      <c r="A31" s="17">
        <v>44555</v>
      </c>
      <c r="B31" s="14" t="s">
        <v>33</v>
      </c>
      <c r="C31" s="15" t="s">
        <v>23</v>
      </c>
      <c r="D31" s="25">
        <f t="shared" si="0"/>
        <v>44550</v>
      </c>
      <c r="E31" s="26" t="b">
        <f t="shared" si="1"/>
        <v>0</v>
      </c>
    </row>
    <row r="32" spans="1:5" x14ac:dyDescent="0.15">
      <c r="A32" s="17">
        <v>44920</v>
      </c>
      <c r="B32" s="14" t="s">
        <v>33</v>
      </c>
      <c r="C32" s="15" t="s">
        <v>23</v>
      </c>
      <c r="D32" s="25">
        <f t="shared" si="0"/>
        <v>44914</v>
      </c>
      <c r="E32" s="26" t="b">
        <f t="shared" si="1"/>
        <v>0</v>
      </c>
    </row>
    <row r="33" spans="1:5" x14ac:dyDescent="0.15">
      <c r="A33" s="17">
        <v>45285</v>
      </c>
      <c r="B33" s="14" t="s">
        <v>33</v>
      </c>
      <c r="C33" s="15" t="s">
        <v>23</v>
      </c>
      <c r="D33" s="25">
        <f t="shared" si="0"/>
        <v>45285</v>
      </c>
      <c r="E33" s="26" t="b">
        <f t="shared" si="1"/>
        <v>1</v>
      </c>
    </row>
    <row r="34" spans="1:5" x14ac:dyDescent="0.15">
      <c r="A34" s="17">
        <v>45651</v>
      </c>
      <c r="B34" s="14" t="s">
        <v>33</v>
      </c>
      <c r="C34" s="15" t="s">
        <v>23</v>
      </c>
      <c r="D34" s="25">
        <f t="shared" si="0"/>
        <v>45649</v>
      </c>
      <c r="E34" s="26" t="b">
        <f t="shared" si="1"/>
        <v>1</v>
      </c>
    </row>
    <row r="35" spans="1:5" x14ac:dyDescent="0.15">
      <c r="A35" s="17">
        <v>46016</v>
      </c>
      <c r="B35" s="14" t="s">
        <v>33</v>
      </c>
      <c r="C35" s="15" t="s">
        <v>23</v>
      </c>
      <c r="D35" s="25">
        <f t="shared" si="0"/>
        <v>46013</v>
      </c>
      <c r="E35" s="26" t="b">
        <f t="shared" si="1"/>
        <v>1</v>
      </c>
    </row>
    <row r="36" spans="1:5" x14ac:dyDescent="0.15">
      <c r="A36" s="17">
        <v>46381</v>
      </c>
      <c r="B36" s="14" t="s">
        <v>33</v>
      </c>
      <c r="C36" s="15" t="s">
        <v>23</v>
      </c>
      <c r="D36" s="25">
        <f t="shared" si="0"/>
        <v>46377</v>
      </c>
      <c r="E36" s="26" t="b">
        <f t="shared" si="1"/>
        <v>1</v>
      </c>
    </row>
    <row r="37" spans="1:5" x14ac:dyDescent="0.15">
      <c r="A37" s="17">
        <v>46746</v>
      </c>
      <c r="B37" s="14" t="s">
        <v>33</v>
      </c>
      <c r="C37" s="15" t="s">
        <v>23</v>
      </c>
      <c r="D37" s="25">
        <f t="shared" si="0"/>
        <v>46741</v>
      </c>
      <c r="E37" s="26" t="b">
        <f t="shared" si="1"/>
        <v>0</v>
      </c>
    </row>
    <row r="38" spans="1:5" x14ac:dyDescent="0.15">
      <c r="A38" s="17">
        <v>47112</v>
      </c>
      <c r="B38" s="14" t="s">
        <v>33</v>
      </c>
      <c r="C38" s="15" t="s">
        <v>23</v>
      </c>
      <c r="D38" s="25">
        <f t="shared" si="0"/>
        <v>47112</v>
      </c>
      <c r="E38" s="26" t="b">
        <f t="shared" si="1"/>
        <v>1</v>
      </c>
    </row>
    <row r="39" spans="1:5" x14ac:dyDescent="0.15">
      <c r="A39" s="17">
        <v>47477</v>
      </c>
      <c r="B39" s="14" t="s">
        <v>33</v>
      </c>
      <c r="C39" s="15" t="s">
        <v>23</v>
      </c>
      <c r="D39" s="25">
        <f t="shared" si="0"/>
        <v>47476</v>
      </c>
      <c r="E39" s="26" t="b">
        <f t="shared" si="1"/>
        <v>1</v>
      </c>
    </row>
    <row r="40" spans="1:5" x14ac:dyDescent="0.15">
      <c r="A40" s="17">
        <v>47842</v>
      </c>
      <c r="B40" s="14" t="s">
        <v>33</v>
      </c>
      <c r="C40" s="15" t="s">
        <v>23</v>
      </c>
      <c r="D40" s="25">
        <f t="shared" si="0"/>
        <v>47840</v>
      </c>
      <c r="E40" s="26" t="b">
        <f t="shared" si="1"/>
        <v>1</v>
      </c>
    </row>
    <row r="41" spans="1:5" x14ac:dyDescent="0.15">
      <c r="A41" s="17">
        <v>43101</v>
      </c>
      <c r="B41" s="14" t="s">
        <v>32</v>
      </c>
      <c r="C41" s="15" t="s">
        <v>23</v>
      </c>
      <c r="D41" s="25">
        <f t="shared" si="0"/>
        <v>43101</v>
      </c>
      <c r="E41" s="26" t="b">
        <f t="shared" si="1"/>
        <v>1</v>
      </c>
    </row>
    <row r="42" spans="1:5" x14ac:dyDescent="0.15">
      <c r="A42" s="17">
        <v>43466</v>
      </c>
      <c r="B42" s="14" t="s">
        <v>32</v>
      </c>
      <c r="C42" s="15" t="s">
        <v>23</v>
      </c>
      <c r="D42" s="25">
        <f t="shared" si="0"/>
        <v>43465</v>
      </c>
      <c r="E42" s="26" t="b">
        <f t="shared" si="1"/>
        <v>1</v>
      </c>
    </row>
    <row r="43" spans="1:5" x14ac:dyDescent="0.15">
      <c r="A43" s="17">
        <v>43831</v>
      </c>
      <c r="B43" s="14" t="s">
        <v>32</v>
      </c>
      <c r="C43" s="15" t="s">
        <v>23</v>
      </c>
      <c r="D43" s="25">
        <f t="shared" si="0"/>
        <v>43829</v>
      </c>
      <c r="E43" s="26" t="b">
        <f t="shared" si="1"/>
        <v>1</v>
      </c>
    </row>
    <row r="44" spans="1:5" x14ac:dyDescent="0.15">
      <c r="A44" s="17">
        <v>44197</v>
      </c>
      <c r="B44" s="14" t="s">
        <v>32</v>
      </c>
      <c r="C44" s="15" t="s">
        <v>23</v>
      </c>
      <c r="D44" s="25">
        <f t="shared" si="0"/>
        <v>44193</v>
      </c>
      <c r="E44" s="26" t="b">
        <f t="shared" si="1"/>
        <v>1</v>
      </c>
    </row>
    <row r="45" spans="1:5" x14ac:dyDescent="0.15">
      <c r="A45" s="17">
        <v>44562</v>
      </c>
      <c r="B45" s="14" t="s">
        <v>32</v>
      </c>
      <c r="C45" s="15" t="s">
        <v>23</v>
      </c>
      <c r="D45" s="25">
        <f t="shared" si="0"/>
        <v>44557</v>
      </c>
      <c r="E45" s="26" t="b">
        <f t="shared" si="1"/>
        <v>0</v>
      </c>
    </row>
    <row r="46" spans="1:5" x14ac:dyDescent="0.15">
      <c r="A46" s="17">
        <v>44927</v>
      </c>
      <c r="B46" s="14" t="s">
        <v>32</v>
      </c>
      <c r="C46" s="15" t="s">
        <v>23</v>
      </c>
      <c r="D46" s="25">
        <f t="shared" si="0"/>
        <v>44921</v>
      </c>
      <c r="E46" s="26" t="b">
        <f t="shared" si="1"/>
        <v>0</v>
      </c>
    </row>
    <row r="47" spans="1:5" x14ac:dyDescent="0.15">
      <c r="A47" s="17">
        <v>45292</v>
      </c>
      <c r="B47" s="14" t="s">
        <v>32</v>
      </c>
      <c r="C47" s="15" t="s">
        <v>23</v>
      </c>
      <c r="D47" s="25">
        <f t="shared" si="0"/>
        <v>45292</v>
      </c>
      <c r="E47" s="26" t="b">
        <f t="shared" si="1"/>
        <v>1</v>
      </c>
    </row>
    <row r="48" spans="1:5" x14ac:dyDescent="0.15">
      <c r="A48" s="17">
        <v>45658</v>
      </c>
      <c r="B48" s="14" t="s">
        <v>32</v>
      </c>
      <c r="C48" s="15" t="s">
        <v>23</v>
      </c>
      <c r="D48" s="25">
        <f t="shared" si="0"/>
        <v>45656</v>
      </c>
      <c r="E48" s="26" t="b">
        <f t="shared" si="1"/>
        <v>1</v>
      </c>
    </row>
    <row r="49" spans="1:5" x14ac:dyDescent="0.15">
      <c r="A49" s="17">
        <v>46023</v>
      </c>
      <c r="B49" s="14" t="s">
        <v>32</v>
      </c>
      <c r="C49" s="15" t="s">
        <v>23</v>
      </c>
      <c r="D49" s="25">
        <f t="shared" si="0"/>
        <v>46020</v>
      </c>
      <c r="E49" s="26" t="b">
        <f t="shared" si="1"/>
        <v>1</v>
      </c>
    </row>
    <row r="50" spans="1:5" x14ac:dyDescent="0.15">
      <c r="A50" s="17">
        <v>46388</v>
      </c>
      <c r="B50" s="14" t="s">
        <v>32</v>
      </c>
      <c r="C50" s="15" t="s">
        <v>23</v>
      </c>
      <c r="D50" s="25">
        <f t="shared" si="0"/>
        <v>46384</v>
      </c>
      <c r="E50" s="26" t="b">
        <f t="shared" si="1"/>
        <v>1</v>
      </c>
    </row>
    <row r="51" spans="1:5" x14ac:dyDescent="0.15">
      <c r="A51" s="17">
        <v>46753</v>
      </c>
      <c r="B51" s="14" t="s">
        <v>32</v>
      </c>
      <c r="C51" s="15" t="s">
        <v>23</v>
      </c>
      <c r="D51" s="25">
        <f t="shared" si="0"/>
        <v>46748</v>
      </c>
      <c r="E51" s="26" t="b">
        <f t="shared" si="1"/>
        <v>0</v>
      </c>
    </row>
    <row r="52" spans="1:5" x14ac:dyDescent="0.15">
      <c r="A52" s="17">
        <v>47119</v>
      </c>
      <c r="B52" s="14" t="s">
        <v>32</v>
      </c>
      <c r="C52" s="15" t="s">
        <v>23</v>
      </c>
      <c r="D52" s="25">
        <f t="shared" si="0"/>
        <v>47119</v>
      </c>
      <c r="E52" s="26" t="b">
        <f t="shared" si="1"/>
        <v>1</v>
      </c>
    </row>
    <row r="53" spans="1:5" x14ac:dyDescent="0.15">
      <c r="A53" s="17">
        <v>47484</v>
      </c>
      <c r="B53" s="14" t="s">
        <v>32</v>
      </c>
      <c r="C53" s="15" t="s">
        <v>23</v>
      </c>
      <c r="D53" s="25">
        <f t="shared" si="0"/>
        <v>47483</v>
      </c>
      <c r="E53" s="26" t="b">
        <f t="shared" si="1"/>
        <v>1</v>
      </c>
    </row>
    <row r="54" spans="1:5" x14ac:dyDescent="0.15">
      <c r="A54" s="17">
        <v>43381</v>
      </c>
      <c r="B54" s="14" t="s">
        <v>31</v>
      </c>
      <c r="C54" s="15" t="s">
        <v>23</v>
      </c>
      <c r="D54" s="25">
        <f t="shared" si="0"/>
        <v>43381</v>
      </c>
      <c r="E54" s="26" t="b">
        <f t="shared" si="1"/>
        <v>1</v>
      </c>
    </row>
    <row r="55" spans="1:5" x14ac:dyDescent="0.15">
      <c r="A55" s="17">
        <f t="shared" ref="A55:A66" si="2">(DATE(YEAR(A54)+1,10,1)+(2-1)*7)+2-WEEKDAY(DATE(YEAR(A54)+1,10,1),1)+IF(2&lt;WEEKDAY(DATE(YEAR(A54)+1,10,1),1),7,0)</f>
        <v>43752</v>
      </c>
      <c r="B55" s="14" t="s">
        <v>31</v>
      </c>
      <c r="C55" s="15" t="s">
        <v>23</v>
      </c>
      <c r="D55" s="25">
        <f t="shared" si="0"/>
        <v>43752</v>
      </c>
      <c r="E55" s="26" t="b">
        <f t="shared" si="1"/>
        <v>1</v>
      </c>
    </row>
    <row r="56" spans="1:5" x14ac:dyDescent="0.15">
      <c r="A56" s="17">
        <f t="shared" si="2"/>
        <v>44116</v>
      </c>
      <c r="B56" s="14" t="s">
        <v>31</v>
      </c>
      <c r="C56" s="15" t="s">
        <v>23</v>
      </c>
      <c r="D56" s="25">
        <f t="shared" si="0"/>
        <v>44116</v>
      </c>
      <c r="E56" s="26" t="b">
        <f t="shared" si="1"/>
        <v>1</v>
      </c>
    </row>
    <row r="57" spans="1:5" x14ac:dyDescent="0.15">
      <c r="A57" s="17">
        <f t="shared" si="2"/>
        <v>44480</v>
      </c>
      <c r="B57" s="14" t="s">
        <v>31</v>
      </c>
      <c r="C57" s="15" t="s">
        <v>23</v>
      </c>
      <c r="D57" s="25">
        <f t="shared" si="0"/>
        <v>44480</v>
      </c>
      <c r="E57" s="26" t="b">
        <f t="shared" si="1"/>
        <v>1</v>
      </c>
    </row>
    <row r="58" spans="1:5" x14ac:dyDescent="0.15">
      <c r="A58" s="17">
        <f t="shared" si="2"/>
        <v>44844</v>
      </c>
      <c r="B58" s="14" t="s">
        <v>31</v>
      </c>
      <c r="C58" s="15" t="s">
        <v>23</v>
      </c>
      <c r="D58" s="25">
        <f t="shared" si="0"/>
        <v>44844</v>
      </c>
      <c r="E58" s="26" t="b">
        <f t="shared" si="1"/>
        <v>1</v>
      </c>
    </row>
    <row r="59" spans="1:5" x14ac:dyDescent="0.15">
      <c r="A59" s="17">
        <f t="shared" si="2"/>
        <v>45208</v>
      </c>
      <c r="B59" s="14" t="s">
        <v>31</v>
      </c>
      <c r="C59" s="15" t="s">
        <v>23</v>
      </c>
      <c r="D59" s="25">
        <f t="shared" si="0"/>
        <v>45208</v>
      </c>
      <c r="E59" s="26" t="b">
        <f t="shared" si="1"/>
        <v>1</v>
      </c>
    </row>
    <row r="60" spans="1:5" x14ac:dyDescent="0.15">
      <c r="A60" s="17">
        <f t="shared" si="2"/>
        <v>45579</v>
      </c>
      <c r="B60" s="14" t="s">
        <v>31</v>
      </c>
      <c r="C60" s="15" t="s">
        <v>23</v>
      </c>
      <c r="D60" s="25">
        <f t="shared" si="0"/>
        <v>45579</v>
      </c>
      <c r="E60" s="26" t="b">
        <f t="shared" si="1"/>
        <v>1</v>
      </c>
    </row>
    <row r="61" spans="1:5" x14ac:dyDescent="0.15">
      <c r="A61" s="17">
        <f t="shared" si="2"/>
        <v>45943</v>
      </c>
      <c r="B61" s="14" t="s">
        <v>31</v>
      </c>
      <c r="C61" s="15" t="s">
        <v>23</v>
      </c>
      <c r="D61" s="25">
        <f t="shared" si="0"/>
        <v>45943</v>
      </c>
      <c r="E61" s="26" t="b">
        <f t="shared" si="1"/>
        <v>1</v>
      </c>
    </row>
    <row r="62" spans="1:5" x14ac:dyDescent="0.15">
      <c r="A62" s="17">
        <f t="shared" si="2"/>
        <v>46307</v>
      </c>
      <c r="B62" s="14" t="s">
        <v>31</v>
      </c>
      <c r="C62" s="15" t="s">
        <v>23</v>
      </c>
      <c r="D62" s="25">
        <f t="shared" si="0"/>
        <v>46307</v>
      </c>
      <c r="E62" s="26" t="b">
        <f t="shared" si="1"/>
        <v>1</v>
      </c>
    </row>
    <row r="63" spans="1:5" x14ac:dyDescent="0.15">
      <c r="A63" s="17">
        <f t="shared" si="2"/>
        <v>46671</v>
      </c>
      <c r="B63" s="14" t="s">
        <v>31</v>
      </c>
      <c r="C63" s="15" t="s">
        <v>23</v>
      </c>
      <c r="D63" s="25">
        <f t="shared" si="0"/>
        <v>46671</v>
      </c>
      <c r="E63" s="26" t="b">
        <f t="shared" si="1"/>
        <v>1</v>
      </c>
    </row>
    <row r="64" spans="1:5" x14ac:dyDescent="0.15">
      <c r="A64" s="17">
        <f t="shared" si="2"/>
        <v>47035</v>
      </c>
      <c r="B64" s="14" t="s">
        <v>31</v>
      </c>
      <c r="C64" s="15" t="s">
        <v>23</v>
      </c>
      <c r="D64" s="25">
        <f t="shared" si="0"/>
        <v>47035</v>
      </c>
      <c r="E64" s="26" t="b">
        <f t="shared" si="1"/>
        <v>1</v>
      </c>
    </row>
    <row r="65" spans="1:5" x14ac:dyDescent="0.15">
      <c r="A65" s="17">
        <f t="shared" si="2"/>
        <v>47399</v>
      </c>
      <c r="B65" s="14" t="s">
        <v>31</v>
      </c>
      <c r="C65" s="15" t="s">
        <v>23</v>
      </c>
      <c r="D65" s="25">
        <f t="shared" si="0"/>
        <v>47399</v>
      </c>
      <c r="E65" s="26" t="b">
        <f t="shared" si="1"/>
        <v>1</v>
      </c>
    </row>
    <row r="66" spans="1:5" x14ac:dyDescent="0.15">
      <c r="A66" s="17">
        <f t="shared" si="2"/>
        <v>47770</v>
      </c>
      <c r="B66" s="14" t="s">
        <v>31</v>
      </c>
      <c r="C66" s="15" t="s">
        <v>23</v>
      </c>
      <c r="D66" s="25">
        <f t="shared" si="0"/>
        <v>47770</v>
      </c>
      <c r="E66" s="26" t="b">
        <f t="shared" si="1"/>
        <v>1</v>
      </c>
    </row>
    <row r="67" spans="1:5" x14ac:dyDescent="0.15">
      <c r="A67" s="17">
        <v>43285</v>
      </c>
      <c r="B67" s="14" t="s">
        <v>30</v>
      </c>
      <c r="C67" s="15" t="s">
        <v>23</v>
      </c>
      <c r="D67" s="25">
        <f t="shared" ref="D67:D130" si="3">A67-WEEKDAY(A67,2)+1</f>
        <v>43283</v>
      </c>
      <c r="E67" s="26" t="b">
        <f t="shared" ref="E67:E130" si="4">WEEKDAY(A67,2)&lt;6</f>
        <v>1</v>
      </c>
    </row>
    <row r="68" spans="1:5" x14ac:dyDescent="0.15">
      <c r="A68" s="17">
        <v>43650</v>
      </c>
      <c r="B68" s="14" t="s">
        <v>30</v>
      </c>
      <c r="C68" s="15" t="s">
        <v>23</v>
      </c>
      <c r="D68" s="25">
        <f t="shared" si="3"/>
        <v>43647</v>
      </c>
      <c r="E68" s="26" t="b">
        <f t="shared" si="4"/>
        <v>1</v>
      </c>
    </row>
    <row r="69" spans="1:5" x14ac:dyDescent="0.15">
      <c r="A69" s="17">
        <v>44016</v>
      </c>
      <c r="B69" s="14" t="s">
        <v>30</v>
      </c>
      <c r="C69" s="15" t="s">
        <v>23</v>
      </c>
      <c r="D69" s="25">
        <f t="shared" si="3"/>
        <v>44011</v>
      </c>
      <c r="E69" s="26" t="b">
        <f t="shared" si="4"/>
        <v>0</v>
      </c>
    </row>
    <row r="70" spans="1:5" x14ac:dyDescent="0.15">
      <c r="A70" s="17">
        <v>44381</v>
      </c>
      <c r="B70" s="14" t="s">
        <v>30</v>
      </c>
      <c r="C70" s="15" t="s">
        <v>23</v>
      </c>
      <c r="D70" s="25">
        <f t="shared" si="3"/>
        <v>44375</v>
      </c>
      <c r="E70" s="26" t="b">
        <f t="shared" si="4"/>
        <v>0</v>
      </c>
    </row>
    <row r="71" spans="1:5" x14ac:dyDescent="0.15">
      <c r="A71" s="17">
        <v>44746</v>
      </c>
      <c r="B71" s="14" t="s">
        <v>30</v>
      </c>
      <c r="C71" s="15" t="s">
        <v>23</v>
      </c>
      <c r="D71" s="25">
        <f t="shared" si="3"/>
        <v>44746</v>
      </c>
      <c r="E71" s="26" t="b">
        <f t="shared" si="4"/>
        <v>1</v>
      </c>
    </row>
    <row r="72" spans="1:5" x14ac:dyDescent="0.15">
      <c r="A72" s="17">
        <v>45111</v>
      </c>
      <c r="B72" s="14" t="s">
        <v>30</v>
      </c>
      <c r="C72" s="15" t="s">
        <v>23</v>
      </c>
      <c r="D72" s="25">
        <f t="shared" si="3"/>
        <v>45110</v>
      </c>
      <c r="E72" s="26" t="b">
        <f t="shared" si="4"/>
        <v>1</v>
      </c>
    </row>
    <row r="73" spans="1:5" x14ac:dyDescent="0.15">
      <c r="A73" s="17">
        <v>45477</v>
      </c>
      <c r="B73" s="14" t="s">
        <v>30</v>
      </c>
      <c r="C73" s="15" t="s">
        <v>23</v>
      </c>
      <c r="D73" s="25">
        <f t="shared" si="3"/>
        <v>45474</v>
      </c>
      <c r="E73" s="26" t="b">
        <f t="shared" si="4"/>
        <v>1</v>
      </c>
    </row>
    <row r="74" spans="1:5" x14ac:dyDescent="0.15">
      <c r="A74" s="17">
        <v>45842</v>
      </c>
      <c r="B74" s="14" t="s">
        <v>30</v>
      </c>
      <c r="C74" s="15" t="s">
        <v>23</v>
      </c>
      <c r="D74" s="25">
        <f t="shared" si="3"/>
        <v>45838</v>
      </c>
      <c r="E74" s="26" t="b">
        <f t="shared" si="4"/>
        <v>1</v>
      </c>
    </row>
    <row r="75" spans="1:5" x14ac:dyDescent="0.15">
      <c r="A75" s="17">
        <v>46207</v>
      </c>
      <c r="B75" s="14" t="s">
        <v>30</v>
      </c>
      <c r="C75" s="15" t="s">
        <v>23</v>
      </c>
      <c r="D75" s="25">
        <f t="shared" si="3"/>
        <v>46202</v>
      </c>
      <c r="E75" s="26" t="b">
        <f t="shared" si="4"/>
        <v>0</v>
      </c>
    </row>
    <row r="76" spans="1:5" x14ac:dyDescent="0.15">
      <c r="A76" s="17">
        <v>46572</v>
      </c>
      <c r="B76" s="14" t="s">
        <v>30</v>
      </c>
      <c r="C76" s="15" t="s">
        <v>23</v>
      </c>
      <c r="D76" s="25">
        <f t="shared" si="3"/>
        <v>46566</v>
      </c>
      <c r="E76" s="26" t="b">
        <f t="shared" si="4"/>
        <v>0</v>
      </c>
    </row>
    <row r="77" spans="1:5" x14ac:dyDescent="0.15">
      <c r="A77" s="17">
        <v>46938</v>
      </c>
      <c r="B77" s="14" t="s">
        <v>30</v>
      </c>
      <c r="C77" s="15" t="s">
        <v>23</v>
      </c>
      <c r="D77" s="25">
        <f t="shared" si="3"/>
        <v>46937</v>
      </c>
      <c r="E77" s="26" t="b">
        <f t="shared" si="4"/>
        <v>1</v>
      </c>
    </row>
    <row r="78" spans="1:5" x14ac:dyDescent="0.15">
      <c r="A78" s="17">
        <v>47303</v>
      </c>
      <c r="B78" s="14" t="s">
        <v>30</v>
      </c>
      <c r="C78" s="15" t="s">
        <v>23</v>
      </c>
      <c r="D78" s="25">
        <f t="shared" si="3"/>
        <v>47301</v>
      </c>
      <c r="E78" s="26" t="b">
        <f t="shared" si="4"/>
        <v>1</v>
      </c>
    </row>
    <row r="79" spans="1:5" x14ac:dyDescent="0.15">
      <c r="A79" s="17">
        <v>47668</v>
      </c>
      <c r="B79" s="14" t="s">
        <v>30</v>
      </c>
      <c r="C79" s="15" t="s">
        <v>23</v>
      </c>
      <c r="D79" s="25">
        <f t="shared" si="3"/>
        <v>47665</v>
      </c>
      <c r="E79" s="26" t="b">
        <f t="shared" si="4"/>
        <v>1</v>
      </c>
    </row>
    <row r="80" spans="1:5" x14ac:dyDescent="0.15">
      <c r="A80" s="17">
        <v>43346</v>
      </c>
      <c r="B80" s="14" t="s">
        <v>29</v>
      </c>
      <c r="C80" s="15" t="s">
        <v>23</v>
      </c>
      <c r="D80" s="25">
        <f t="shared" si="3"/>
        <v>43346</v>
      </c>
      <c r="E80" s="26" t="b">
        <f t="shared" si="4"/>
        <v>1</v>
      </c>
    </row>
    <row r="81" spans="1:5" x14ac:dyDescent="0.15">
      <c r="A81" s="17">
        <f t="shared" ref="A81:A92" si="5">(DATE(YEAR(A80)+1,9,1)+(1-1)*7)+2-WEEKDAY(DATE(YEAR(A80)+1,9,1),1)+IF(2&lt;WEEKDAY(DATE(YEAR(A80)+1,9,1),1),7,0)</f>
        <v>43710</v>
      </c>
      <c r="B81" s="14" t="s">
        <v>29</v>
      </c>
      <c r="C81" s="15" t="s">
        <v>23</v>
      </c>
      <c r="D81" s="25">
        <f t="shared" si="3"/>
        <v>43710</v>
      </c>
      <c r="E81" s="26" t="b">
        <f t="shared" si="4"/>
        <v>1</v>
      </c>
    </row>
    <row r="82" spans="1:5" x14ac:dyDescent="0.15">
      <c r="A82" s="17">
        <f t="shared" si="5"/>
        <v>44081</v>
      </c>
      <c r="B82" s="14" t="s">
        <v>29</v>
      </c>
      <c r="C82" s="15" t="s">
        <v>23</v>
      </c>
      <c r="D82" s="25">
        <f t="shared" si="3"/>
        <v>44081</v>
      </c>
      <c r="E82" s="26" t="b">
        <f t="shared" si="4"/>
        <v>1</v>
      </c>
    </row>
    <row r="83" spans="1:5" x14ac:dyDescent="0.15">
      <c r="A83" s="17">
        <f t="shared" si="5"/>
        <v>44445</v>
      </c>
      <c r="B83" s="14" t="s">
        <v>29</v>
      </c>
      <c r="C83" s="15" t="s">
        <v>23</v>
      </c>
      <c r="D83" s="25">
        <f t="shared" si="3"/>
        <v>44445</v>
      </c>
      <c r="E83" s="26" t="b">
        <f t="shared" si="4"/>
        <v>1</v>
      </c>
    </row>
    <row r="84" spans="1:5" x14ac:dyDescent="0.15">
      <c r="A84" s="17">
        <f t="shared" si="5"/>
        <v>44809</v>
      </c>
      <c r="B84" s="14" t="s">
        <v>29</v>
      </c>
      <c r="C84" s="15" t="s">
        <v>23</v>
      </c>
      <c r="D84" s="25">
        <f t="shared" si="3"/>
        <v>44809</v>
      </c>
      <c r="E84" s="26" t="b">
        <f t="shared" si="4"/>
        <v>1</v>
      </c>
    </row>
    <row r="85" spans="1:5" x14ac:dyDescent="0.15">
      <c r="A85" s="17">
        <f t="shared" si="5"/>
        <v>45173</v>
      </c>
      <c r="B85" s="14" t="s">
        <v>29</v>
      </c>
      <c r="C85" s="15" t="s">
        <v>23</v>
      </c>
      <c r="D85" s="25">
        <f t="shared" si="3"/>
        <v>45173</v>
      </c>
      <c r="E85" s="26" t="b">
        <f t="shared" si="4"/>
        <v>1</v>
      </c>
    </row>
    <row r="86" spans="1:5" x14ac:dyDescent="0.15">
      <c r="A86" s="17">
        <f t="shared" si="5"/>
        <v>45537</v>
      </c>
      <c r="B86" s="14" t="s">
        <v>29</v>
      </c>
      <c r="C86" s="15" t="s">
        <v>23</v>
      </c>
      <c r="D86" s="25">
        <f t="shared" si="3"/>
        <v>45537</v>
      </c>
      <c r="E86" s="26" t="b">
        <f t="shared" si="4"/>
        <v>1</v>
      </c>
    </row>
    <row r="87" spans="1:5" x14ac:dyDescent="0.15">
      <c r="A87" s="17">
        <f t="shared" si="5"/>
        <v>45901</v>
      </c>
      <c r="B87" s="14" t="s">
        <v>29</v>
      </c>
      <c r="C87" s="15" t="s">
        <v>23</v>
      </c>
      <c r="D87" s="25">
        <f t="shared" si="3"/>
        <v>45901</v>
      </c>
      <c r="E87" s="26" t="b">
        <f t="shared" si="4"/>
        <v>1</v>
      </c>
    </row>
    <row r="88" spans="1:5" x14ac:dyDescent="0.15">
      <c r="A88" s="17">
        <f t="shared" si="5"/>
        <v>46272</v>
      </c>
      <c r="B88" s="14" t="s">
        <v>29</v>
      </c>
      <c r="C88" s="15" t="s">
        <v>23</v>
      </c>
      <c r="D88" s="25">
        <f t="shared" si="3"/>
        <v>46272</v>
      </c>
      <c r="E88" s="26" t="b">
        <f t="shared" si="4"/>
        <v>1</v>
      </c>
    </row>
    <row r="89" spans="1:5" x14ac:dyDescent="0.15">
      <c r="A89" s="17">
        <f t="shared" si="5"/>
        <v>46636</v>
      </c>
      <c r="B89" s="14" t="s">
        <v>29</v>
      </c>
      <c r="C89" s="15" t="s">
        <v>23</v>
      </c>
      <c r="D89" s="25">
        <f t="shared" si="3"/>
        <v>46636</v>
      </c>
      <c r="E89" s="26" t="b">
        <f t="shared" si="4"/>
        <v>1</v>
      </c>
    </row>
    <row r="90" spans="1:5" x14ac:dyDescent="0.15">
      <c r="A90" s="17">
        <f t="shared" si="5"/>
        <v>47000</v>
      </c>
      <c r="B90" s="14" t="s">
        <v>29</v>
      </c>
      <c r="C90" s="15" t="s">
        <v>23</v>
      </c>
      <c r="D90" s="25">
        <f t="shared" si="3"/>
        <v>47000</v>
      </c>
      <c r="E90" s="26" t="b">
        <f t="shared" si="4"/>
        <v>1</v>
      </c>
    </row>
    <row r="91" spans="1:5" x14ac:dyDescent="0.15">
      <c r="A91" s="17">
        <f t="shared" si="5"/>
        <v>47364</v>
      </c>
      <c r="B91" s="14" t="s">
        <v>29</v>
      </c>
      <c r="C91" s="15" t="s">
        <v>23</v>
      </c>
      <c r="D91" s="25">
        <f t="shared" si="3"/>
        <v>47364</v>
      </c>
      <c r="E91" s="26" t="b">
        <f t="shared" si="4"/>
        <v>1</v>
      </c>
    </row>
    <row r="92" spans="1:5" x14ac:dyDescent="0.15">
      <c r="A92" s="17">
        <f t="shared" si="5"/>
        <v>47728</v>
      </c>
      <c r="B92" s="14" t="s">
        <v>29</v>
      </c>
      <c r="C92" s="15" t="s">
        <v>23</v>
      </c>
      <c r="D92" s="25">
        <f t="shared" si="3"/>
        <v>47728</v>
      </c>
      <c r="E92" s="26" t="b">
        <f t="shared" si="4"/>
        <v>1</v>
      </c>
    </row>
    <row r="93" spans="1:5" x14ac:dyDescent="0.15">
      <c r="A93" s="17">
        <v>43115</v>
      </c>
      <c r="B93" s="14" t="s">
        <v>28</v>
      </c>
      <c r="C93" s="15" t="s">
        <v>23</v>
      </c>
      <c r="D93" s="25">
        <f t="shared" si="3"/>
        <v>43115</v>
      </c>
      <c r="E93" s="26" t="b">
        <f t="shared" si="4"/>
        <v>1</v>
      </c>
    </row>
    <row r="94" spans="1:5" x14ac:dyDescent="0.15">
      <c r="A94" s="17">
        <f t="shared" ref="A94:A105" si="6">(DATE(YEAR(A93)+1,1,1)+(3-1)*7)+2-WEEKDAY(DATE(YEAR(A93)+1,1,1),1)+IF(2&lt;WEEKDAY(DATE(YEAR(A93)+1,1,1),1),7,0)</f>
        <v>43486</v>
      </c>
      <c r="B94" s="14" t="s">
        <v>28</v>
      </c>
      <c r="C94" s="15" t="s">
        <v>23</v>
      </c>
      <c r="D94" s="25">
        <f t="shared" si="3"/>
        <v>43486</v>
      </c>
      <c r="E94" s="26" t="b">
        <f t="shared" si="4"/>
        <v>1</v>
      </c>
    </row>
    <row r="95" spans="1:5" x14ac:dyDescent="0.15">
      <c r="A95" s="17">
        <f t="shared" si="6"/>
        <v>43850</v>
      </c>
      <c r="B95" s="14" t="s">
        <v>28</v>
      </c>
      <c r="C95" s="15" t="s">
        <v>23</v>
      </c>
      <c r="D95" s="25">
        <f t="shared" si="3"/>
        <v>43850</v>
      </c>
      <c r="E95" s="26" t="b">
        <f t="shared" si="4"/>
        <v>1</v>
      </c>
    </row>
    <row r="96" spans="1:5" x14ac:dyDescent="0.15">
      <c r="A96" s="17">
        <f t="shared" si="6"/>
        <v>44214</v>
      </c>
      <c r="B96" s="14" t="s">
        <v>28</v>
      </c>
      <c r="C96" s="15" t="s">
        <v>23</v>
      </c>
      <c r="D96" s="25">
        <f t="shared" si="3"/>
        <v>44214</v>
      </c>
      <c r="E96" s="26" t="b">
        <f t="shared" si="4"/>
        <v>1</v>
      </c>
    </row>
    <row r="97" spans="1:5" x14ac:dyDescent="0.15">
      <c r="A97" s="17">
        <f t="shared" si="6"/>
        <v>44578</v>
      </c>
      <c r="B97" s="14" t="s">
        <v>28</v>
      </c>
      <c r="C97" s="15" t="s">
        <v>23</v>
      </c>
      <c r="D97" s="25">
        <f t="shared" si="3"/>
        <v>44578</v>
      </c>
      <c r="E97" s="26" t="b">
        <f t="shared" si="4"/>
        <v>1</v>
      </c>
    </row>
    <row r="98" spans="1:5" x14ac:dyDescent="0.15">
      <c r="A98" s="17">
        <f t="shared" si="6"/>
        <v>44942</v>
      </c>
      <c r="B98" s="14" t="s">
        <v>28</v>
      </c>
      <c r="C98" s="15" t="s">
        <v>23</v>
      </c>
      <c r="D98" s="25">
        <f t="shared" si="3"/>
        <v>44942</v>
      </c>
      <c r="E98" s="26" t="b">
        <f t="shared" si="4"/>
        <v>1</v>
      </c>
    </row>
    <row r="99" spans="1:5" x14ac:dyDescent="0.15">
      <c r="A99" s="17">
        <f t="shared" si="6"/>
        <v>45306</v>
      </c>
      <c r="B99" s="14" t="s">
        <v>28</v>
      </c>
      <c r="C99" s="15" t="s">
        <v>23</v>
      </c>
      <c r="D99" s="25">
        <f t="shared" si="3"/>
        <v>45306</v>
      </c>
      <c r="E99" s="26" t="b">
        <f t="shared" si="4"/>
        <v>1</v>
      </c>
    </row>
    <row r="100" spans="1:5" x14ac:dyDescent="0.15">
      <c r="A100" s="17">
        <f t="shared" si="6"/>
        <v>45677</v>
      </c>
      <c r="B100" s="14" t="s">
        <v>28</v>
      </c>
      <c r="C100" s="15" t="s">
        <v>23</v>
      </c>
      <c r="D100" s="25">
        <f t="shared" si="3"/>
        <v>45677</v>
      </c>
      <c r="E100" s="26" t="b">
        <f t="shared" si="4"/>
        <v>1</v>
      </c>
    </row>
    <row r="101" spans="1:5" x14ac:dyDescent="0.15">
      <c r="A101" s="17">
        <f t="shared" si="6"/>
        <v>46041</v>
      </c>
      <c r="B101" s="14" t="s">
        <v>28</v>
      </c>
      <c r="C101" s="15" t="s">
        <v>23</v>
      </c>
      <c r="D101" s="25">
        <f t="shared" si="3"/>
        <v>46041</v>
      </c>
      <c r="E101" s="26" t="b">
        <f t="shared" si="4"/>
        <v>1</v>
      </c>
    </row>
    <row r="102" spans="1:5" x14ac:dyDescent="0.15">
      <c r="A102" s="17">
        <f t="shared" si="6"/>
        <v>46405</v>
      </c>
      <c r="B102" s="14" t="s">
        <v>28</v>
      </c>
      <c r="C102" s="15" t="s">
        <v>23</v>
      </c>
      <c r="D102" s="25">
        <f t="shared" si="3"/>
        <v>46405</v>
      </c>
      <c r="E102" s="26" t="b">
        <f t="shared" si="4"/>
        <v>1</v>
      </c>
    </row>
    <row r="103" spans="1:5" x14ac:dyDescent="0.15">
      <c r="A103" s="17">
        <f t="shared" si="6"/>
        <v>46769</v>
      </c>
      <c r="B103" s="14" t="s">
        <v>28</v>
      </c>
      <c r="C103" s="15" t="s">
        <v>23</v>
      </c>
      <c r="D103" s="25">
        <f t="shared" si="3"/>
        <v>46769</v>
      </c>
      <c r="E103" s="26" t="b">
        <f t="shared" si="4"/>
        <v>1</v>
      </c>
    </row>
    <row r="104" spans="1:5" x14ac:dyDescent="0.15">
      <c r="A104" s="17">
        <f t="shared" si="6"/>
        <v>47133</v>
      </c>
      <c r="B104" s="14" t="s">
        <v>28</v>
      </c>
      <c r="C104" s="15" t="s">
        <v>23</v>
      </c>
      <c r="D104" s="25">
        <f t="shared" si="3"/>
        <v>47133</v>
      </c>
      <c r="E104" s="26" t="b">
        <f t="shared" si="4"/>
        <v>1</v>
      </c>
    </row>
    <row r="105" spans="1:5" x14ac:dyDescent="0.15">
      <c r="A105" s="17">
        <f t="shared" si="6"/>
        <v>47504</v>
      </c>
      <c r="B105" s="14" t="s">
        <v>28</v>
      </c>
      <c r="C105" s="15" t="s">
        <v>23</v>
      </c>
      <c r="D105" s="25">
        <f t="shared" si="3"/>
        <v>47504</v>
      </c>
      <c r="E105" s="26" t="b">
        <f t="shared" si="4"/>
        <v>1</v>
      </c>
    </row>
    <row r="106" spans="1:5" x14ac:dyDescent="0.15">
      <c r="A106" s="17">
        <v>43248</v>
      </c>
      <c r="B106" s="14" t="s">
        <v>27</v>
      </c>
      <c r="C106" s="15" t="s">
        <v>23</v>
      </c>
      <c r="D106" s="25">
        <f t="shared" si="3"/>
        <v>43248</v>
      </c>
      <c r="E106" s="26" t="b">
        <f t="shared" si="4"/>
        <v>1</v>
      </c>
    </row>
    <row r="107" spans="1:5" x14ac:dyDescent="0.15">
      <c r="A107" s="17">
        <f t="shared" ref="A107:A118" si="7">(DATE(YEAR(A106)+1,6,1)+(0-1)*7)+2-WEEKDAY(DATE(YEAR(A106)+1,6,1),1)+IF(2&lt;WEEKDAY(DATE(YEAR(A106)+1,6,1),1),7,0)</f>
        <v>43612</v>
      </c>
      <c r="B107" s="14" t="s">
        <v>27</v>
      </c>
      <c r="C107" s="15" t="s">
        <v>23</v>
      </c>
      <c r="D107" s="25">
        <f t="shared" si="3"/>
        <v>43612</v>
      </c>
      <c r="E107" s="26" t="b">
        <f t="shared" si="4"/>
        <v>1</v>
      </c>
    </row>
    <row r="108" spans="1:5" x14ac:dyDescent="0.15">
      <c r="A108" s="17">
        <f t="shared" si="7"/>
        <v>43976</v>
      </c>
      <c r="B108" s="14" t="s">
        <v>27</v>
      </c>
      <c r="C108" s="15" t="s">
        <v>23</v>
      </c>
      <c r="D108" s="25">
        <f t="shared" si="3"/>
        <v>43976</v>
      </c>
      <c r="E108" s="26" t="b">
        <f t="shared" si="4"/>
        <v>1</v>
      </c>
    </row>
    <row r="109" spans="1:5" x14ac:dyDescent="0.15">
      <c r="A109" s="17">
        <f t="shared" si="7"/>
        <v>44347</v>
      </c>
      <c r="B109" s="14" t="s">
        <v>27</v>
      </c>
      <c r="C109" s="15" t="s">
        <v>23</v>
      </c>
      <c r="D109" s="25">
        <f t="shared" si="3"/>
        <v>44347</v>
      </c>
      <c r="E109" s="26" t="b">
        <f t="shared" si="4"/>
        <v>1</v>
      </c>
    </row>
    <row r="110" spans="1:5" x14ac:dyDescent="0.15">
      <c r="A110" s="17">
        <f t="shared" si="7"/>
        <v>44711</v>
      </c>
      <c r="B110" s="14" t="s">
        <v>27</v>
      </c>
      <c r="C110" s="15" t="s">
        <v>23</v>
      </c>
      <c r="D110" s="25">
        <f t="shared" si="3"/>
        <v>44711</v>
      </c>
      <c r="E110" s="26" t="b">
        <f t="shared" si="4"/>
        <v>1</v>
      </c>
    </row>
    <row r="111" spans="1:5" x14ac:dyDescent="0.15">
      <c r="A111" s="17">
        <f t="shared" si="7"/>
        <v>45075</v>
      </c>
      <c r="B111" s="14" t="s">
        <v>27</v>
      </c>
      <c r="C111" s="15" t="s">
        <v>23</v>
      </c>
      <c r="D111" s="25">
        <f t="shared" si="3"/>
        <v>45075</v>
      </c>
      <c r="E111" s="26" t="b">
        <f t="shared" si="4"/>
        <v>1</v>
      </c>
    </row>
    <row r="112" spans="1:5" x14ac:dyDescent="0.15">
      <c r="A112" s="17">
        <f t="shared" si="7"/>
        <v>45439</v>
      </c>
      <c r="B112" s="14" t="s">
        <v>27</v>
      </c>
      <c r="C112" s="15" t="s">
        <v>23</v>
      </c>
      <c r="D112" s="25">
        <f t="shared" si="3"/>
        <v>45439</v>
      </c>
      <c r="E112" s="26" t="b">
        <f t="shared" si="4"/>
        <v>1</v>
      </c>
    </row>
    <row r="113" spans="1:5" x14ac:dyDescent="0.15">
      <c r="A113" s="17">
        <f t="shared" si="7"/>
        <v>45803</v>
      </c>
      <c r="B113" s="14" t="s">
        <v>27</v>
      </c>
      <c r="C113" s="15" t="s">
        <v>23</v>
      </c>
      <c r="D113" s="25">
        <f t="shared" si="3"/>
        <v>45803</v>
      </c>
      <c r="E113" s="26" t="b">
        <f t="shared" si="4"/>
        <v>1</v>
      </c>
    </row>
    <row r="114" spans="1:5" x14ac:dyDescent="0.15">
      <c r="A114" s="17">
        <f t="shared" si="7"/>
        <v>46167</v>
      </c>
      <c r="B114" s="14" t="s">
        <v>27</v>
      </c>
      <c r="C114" s="15" t="s">
        <v>23</v>
      </c>
      <c r="D114" s="25">
        <f t="shared" si="3"/>
        <v>46167</v>
      </c>
      <c r="E114" s="26" t="b">
        <f t="shared" si="4"/>
        <v>1</v>
      </c>
    </row>
    <row r="115" spans="1:5" x14ac:dyDescent="0.15">
      <c r="A115" s="17">
        <f t="shared" si="7"/>
        <v>46538</v>
      </c>
      <c r="B115" s="14" t="s">
        <v>27</v>
      </c>
      <c r="C115" s="15" t="s">
        <v>23</v>
      </c>
      <c r="D115" s="25">
        <f t="shared" si="3"/>
        <v>46538</v>
      </c>
      <c r="E115" s="26" t="b">
        <f t="shared" si="4"/>
        <v>1</v>
      </c>
    </row>
    <row r="116" spans="1:5" x14ac:dyDescent="0.15">
      <c r="A116" s="17">
        <f t="shared" si="7"/>
        <v>46902</v>
      </c>
      <c r="B116" s="14" t="s">
        <v>27</v>
      </c>
      <c r="C116" s="15" t="s">
        <v>23</v>
      </c>
      <c r="D116" s="25">
        <f t="shared" si="3"/>
        <v>46902</v>
      </c>
      <c r="E116" s="26" t="b">
        <f t="shared" si="4"/>
        <v>1</v>
      </c>
    </row>
    <row r="117" spans="1:5" x14ac:dyDescent="0.15">
      <c r="A117" s="17">
        <f t="shared" si="7"/>
        <v>47266</v>
      </c>
      <c r="B117" s="14" t="s">
        <v>27</v>
      </c>
      <c r="C117" s="15" t="s">
        <v>23</v>
      </c>
      <c r="D117" s="25">
        <f t="shared" si="3"/>
        <v>47266</v>
      </c>
      <c r="E117" s="26" t="b">
        <f t="shared" si="4"/>
        <v>1</v>
      </c>
    </row>
    <row r="118" spans="1:5" x14ac:dyDescent="0.15">
      <c r="A118" s="17">
        <f t="shared" si="7"/>
        <v>47630</v>
      </c>
      <c r="B118" s="14" t="s">
        <v>27</v>
      </c>
      <c r="C118" s="15" t="s">
        <v>23</v>
      </c>
      <c r="D118" s="25">
        <f t="shared" si="3"/>
        <v>47630</v>
      </c>
      <c r="E118" s="26" t="b">
        <f t="shared" si="4"/>
        <v>1</v>
      </c>
    </row>
    <row r="119" spans="1:5" x14ac:dyDescent="0.15">
      <c r="A119" s="17">
        <v>43150</v>
      </c>
      <c r="B119" s="14" t="s">
        <v>26</v>
      </c>
      <c r="C119" s="15" t="s">
        <v>23</v>
      </c>
      <c r="D119" s="25">
        <f t="shared" si="3"/>
        <v>43150</v>
      </c>
      <c r="E119" s="26" t="b">
        <f t="shared" si="4"/>
        <v>1</v>
      </c>
    </row>
    <row r="120" spans="1:5" x14ac:dyDescent="0.15">
      <c r="A120" s="17">
        <f t="shared" ref="A120:A131" si="8">(DATE(YEAR(A119)+1,2,1)+(3-1)*7)+2-WEEKDAY(DATE(YEAR(A119)+1,2,1),1)+IF(2&lt;WEEKDAY(DATE(YEAR(A119)+1,2,1),1),7,0)</f>
        <v>43514</v>
      </c>
      <c r="B120" s="14" t="s">
        <v>26</v>
      </c>
      <c r="C120" s="15" t="s">
        <v>23</v>
      </c>
      <c r="D120" s="25">
        <f t="shared" si="3"/>
        <v>43514</v>
      </c>
      <c r="E120" s="26" t="b">
        <f t="shared" si="4"/>
        <v>1</v>
      </c>
    </row>
    <row r="121" spans="1:5" x14ac:dyDescent="0.15">
      <c r="A121" s="17">
        <f t="shared" si="8"/>
        <v>43878</v>
      </c>
      <c r="B121" s="14" t="s">
        <v>26</v>
      </c>
      <c r="C121" s="15" t="s">
        <v>23</v>
      </c>
      <c r="D121" s="25">
        <f t="shared" si="3"/>
        <v>43878</v>
      </c>
      <c r="E121" s="26" t="b">
        <f t="shared" si="4"/>
        <v>1</v>
      </c>
    </row>
    <row r="122" spans="1:5" x14ac:dyDescent="0.15">
      <c r="A122" s="17">
        <f t="shared" si="8"/>
        <v>44242</v>
      </c>
      <c r="B122" s="14" t="s">
        <v>26</v>
      </c>
      <c r="C122" s="15" t="s">
        <v>23</v>
      </c>
      <c r="D122" s="25">
        <f t="shared" si="3"/>
        <v>44242</v>
      </c>
      <c r="E122" s="26" t="b">
        <f t="shared" si="4"/>
        <v>1</v>
      </c>
    </row>
    <row r="123" spans="1:5" x14ac:dyDescent="0.15">
      <c r="A123" s="17">
        <f t="shared" si="8"/>
        <v>44613</v>
      </c>
      <c r="B123" s="14" t="s">
        <v>26</v>
      </c>
      <c r="C123" s="15" t="s">
        <v>23</v>
      </c>
      <c r="D123" s="25">
        <f t="shared" si="3"/>
        <v>44613</v>
      </c>
      <c r="E123" s="26" t="b">
        <f t="shared" si="4"/>
        <v>1</v>
      </c>
    </row>
    <row r="124" spans="1:5" x14ac:dyDescent="0.15">
      <c r="A124" s="17">
        <f t="shared" si="8"/>
        <v>44977</v>
      </c>
      <c r="B124" s="14" t="s">
        <v>26</v>
      </c>
      <c r="C124" s="15" t="s">
        <v>23</v>
      </c>
      <c r="D124" s="25">
        <f t="shared" si="3"/>
        <v>44977</v>
      </c>
      <c r="E124" s="26" t="b">
        <f t="shared" si="4"/>
        <v>1</v>
      </c>
    </row>
    <row r="125" spans="1:5" x14ac:dyDescent="0.15">
      <c r="A125" s="17">
        <f t="shared" si="8"/>
        <v>45341</v>
      </c>
      <c r="B125" s="14" t="s">
        <v>26</v>
      </c>
      <c r="C125" s="15" t="s">
        <v>23</v>
      </c>
      <c r="D125" s="25">
        <f t="shared" si="3"/>
        <v>45341</v>
      </c>
      <c r="E125" s="26" t="b">
        <f t="shared" si="4"/>
        <v>1</v>
      </c>
    </row>
    <row r="126" spans="1:5" x14ac:dyDescent="0.15">
      <c r="A126" s="17">
        <f t="shared" si="8"/>
        <v>45705</v>
      </c>
      <c r="B126" s="14" t="s">
        <v>26</v>
      </c>
      <c r="C126" s="15" t="s">
        <v>23</v>
      </c>
      <c r="D126" s="25">
        <f t="shared" si="3"/>
        <v>45705</v>
      </c>
      <c r="E126" s="26" t="b">
        <f t="shared" si="4"/>
        <v>1</v>
      </c>
    </row>
    <row r="127" spans="1:5" x14ac:dyDescent="0.15">
      <c r="A127" s="17">
        <f t="shared" si="8"/>
        <v>46069</v>
      </c>
      <c r="B127" s="14" t="s">
        <v>26</v>
      </c>
      <c r="C127" s="15" t="s">
        <v>23</v>
      </c>
      <c r="D127" s="25">
        <f t="shared" si="3"/>
        <v>46069</v>
      </c>
      <c r="E127" s="26" t="b">
        <f t="shared" si="4"/>
        <v>1</v>
      </c>
    </row>
    <row r="128" spans="1:5" x14ac:dyDescent="0.15">
      <c r="A128" s="17">
        <f t="shared" si="8"/>
        <v>46433</v>
      </c>
      <c r="B128" s="14" t="s">
        <v>26</v>
      </c>
      <c r="C128" s="15" t="s">
        <v>23</v>
      </c>
      <c r="D128" s="25">
        <f t="shared" si="3"/>
        <v>46433</v>
      </c>
      <c r="E128" s="26" t="b">
        <f t="shared" si="4"/>
        <v>1</v>
      </c>
    </row>
    <row r="129" spans="1:5" x14ac:dyDescent="0.15">
      <c r="A129" s="17">
        <f t="shared" si="8"/>
        <v>46804</v>
      </c>
      <c r="B129" s="14" t="s">
        <v>26</v>
      </c>
      <c r="C129" s="15" t="s">
        <v>23</v>
      </c>
      <c r="D129" s="25">
        <f t="shared" si="3"/>
        <v>46804</v>
      </c>
      <c r="E129" s="26" t="b">
        <f t="shared" si="4"/>
        <v>1</v>
      </c>
    </row>
    <row r="130" spans="1:5" x14ac:dyDescent="0.15">
      <c r="A130" s="17">
        <f t="shared" si="8"/>
        <v>47168</v>
      </c>
      <c r="B130" s="14" t="s">
        <v>26</v>
      </c>
      <c r="C130" s="15" t="s">
        <v>23</v>
      </c>
      <c r="D130" s="25">
        <f t="shared" si="3"/>
        <v>47168</v>
      </c>
      <c r="E130" s="26" t="b">
        <f t="shared" si="4"/>
        <v>1</v>
      </c>
    </row>
    <row r="131" spans="1:5" x14ac:dyDescent="0.15">
      <c r="A131" s="17">
        <f t="shared" si="8"/>
        <v>47532</v>
      </c>
      <c r="B131" s="14" t="s">
        <v>26</v>
      </c>
      <c r="C131" s="15" t="s">
        <v>23</v>
      </c>
      <c r="D131" s="25">
        <f t="shared" ref="D131:D194" si="9">A131-WEEKDAY(A131,2)+1</f>
        <v>47532</v>
      </c>
      <c r="E131" s="26" t="b">
        <f t="shared" ref="E131:E194" si="10">WEEKDAY(A131,2)&lt;6</f>
        <v>1</v>
      </c>
    </row>
    <row r="132" spans="1:5" x14ac:dyDescent="0.15">
      <c r="A132" s="17">
        <v>43426</v>
      </c>
      <c r="B132" s="14" t="s">
        <v>25</v>
      </c>
      <c r="C132" s="15" t="s">
        <v>23</v>
      </c>
      <c r="D132" s="25">
        <f t="shared" si="9"/>
        <v>43423</v>
      </c>
      <c r="E132" s="26" t="b">
        <f t="shared" si="10"/>
        <v>1</v>
      </c>
    </row>
    <row r="133" spans="1:5" x14ac:dyDescent="0.15">
      <c r="A133" s="17">
        <f t="shared" ref="A133:A144" si="11">(DATE(YEAR(A132)+1,11,1)+(4-1)*7)+5-WEEKDAY(DATE(YEAR(A132)+1,11,1),1)+IF(5&lt;WEEKDAY(DATE(YEAR(A132)+1,11,1),1),7,0)</f>
        <v>43797</v>
      </c>
      <c r="B133" s="14" t="s">
        <v>25</v>
      </c>
      <c r="C133" s="15" t="s">
        <v>23</v>
      </c>
      <c r="D133" s="25">
        <f t="shared" si="9"/>
        <v>43794</v>
      </c>
      <c r="E133" s="26" t="b">
        <f t="shared" si="10"/>
        <v>1</v>
      </c>
    </row>
    <row r="134" spans="1:5" x14ac:dyDescent="0.15">
      <c r="A134" s="17">
        <f t="shared" si="11"/>
        <v>44161</v>
      </c>
      <c r="B134" s="14" t="s">
        <v>25</v>
      </c>
      <c r="C134" s="15" t="s">
        <v>23</v>
      </c>
      <c r="D134" s="25">
        <f t="shared" si="9"/>
        <v>44158</v>
      </c>
      <c r="E134" s="26" t="b">
        <f t="shared" si="10"/>
        <v>1</v>
      </c>
    </row>
    <row r="135" spans="1:5" x14ac:dyDescent="0.15">
      <c r="A135" s="17">
        <f t="shared" si="11"/>
        <v>44525</v>
      </c>
      <c r="B135" s="14" t="s">
        <v>25</v>
      </c>
      <c r="C135" s="15" t="s">
        <v>23</v>
      </c>
      <c r="D135" s="25">
        <f t="shared" si="9"/>
        <v>44522</v>
      </c>
      <c r="E135" s="26" t="b">
        <f t="shared" si="10"/>
        <v>1</v>
      </c>
    </row>
    <row r="136" spans="1:5" x14ac:dyDescent="0.15">
      <c r="A136" s="17">
        <f t="shared" si="11"/>
        <v>44889</v>
      </c>
      <c r="B136" s="14" t="s">
        <v>25</v>
      </c>
      <c r="C136" s="15" t="s">
        <v>23</v>
      </c>
      <c r="D136" s="25">
        <f t="shared" si="9"/>
        <v>44886</v>
      </c>
      <c r="E136" s="26" t="b">
        <f t="shared" si="10"/>
        <v>1</v>
      </c>
    </row>
    <row r="137" spans="1:5" x14ac:dyDescent="0.15">
      <c r="A137" s="17">
        <f t="shared" si="11"/>
        <v>45253</v>
      </c>
      <c r="B137" s="14" t="s">
        <v>25</v>
      </c>
      <c r="C137" s="15" t="s">
        <v>23</v>
      </c>
      <c r="D137" s="25">
        <f t="shared" si="9"/>
        <v>45250</v>
      </c>
      <c r="E137" s="26" t="b">
        <f t="shared" si="10"/>
        <v>1</v>
      </c>
    </row>
    <row r="138" spans="1:5" x14ac:dyDescent="0.15">
      <c r="A138" s="17">
        <f t="shared" si="11"/>
        <v>45624</v>
      </c>
      <c r="B138" s="14" t="s">
        <v>25</v>
      </c>
      <c r="C138" s="15" t="s">
        <v>23</v>
      </c>
      <c r="D138" s="25">
        <f t="shared" si="9"/>
        <v>45621</v>
      </c>
      <c r="E138" s="26" t="b">
        <f t="shared" si="10"/>
        <v>1</v>
      </c>
    </row>
    <row r="139" spans="1:5" x14ac:dyDescent="0.15">
      <c r="A139" s="17">
        <f t="shared" si="11"/>
        <v>45988</v>
      </c>
      <c r="B139" s="14" t="s">
        <v>25</v>
      </c>
      <c r="C139" s="15" t="s">
        <v>23</v>
      </c>
      <c r="D139" s="25">
        <f t="shared" si="9"/>
        <v>45985</v>
      </c>
      <c r="E139" s="26" t="b">
        <f t="shared" si="10"/>
        <v>1</v>
      </c>
    </row>
    <row r="140" spans="1:5" x14ac:dyDescent="0.15">
      <c r="A140" s="17">
        <f t="shared" si="11"/>
        <v>46352</v>
      </c>
      <c r="B140" s="14" t="s">
        <v>25</v>
      </c>
      <c r="C140" s="15" t="s">
        <v>23</v>
      </c>
      <c r="D140" s="25">
        <f t="shared" si="9"/>
        <v>46349</v>
      </c>
      <c r="E140" s="26" t="b">
        <f t="shared" si="10"/>
        <v>1</v>
      </c>
    </row>
    <row r="141" spans="1:5" x14ac:dyDescent="0.15">
      <c r="A141" s="17">
        <f t="shared" si="11"/>
        <v>46716</v>
      </c>
      <c r="B141" s="14" t="s">
        <v>25</v>
      </c>
      <c r="C141" s="15" t="s">
        <v>23</v>
      </c>
      <c r="D141" s="25">
        <f t="shared" si="9"/>
        <v>46713</v>
      </c>
      <c r="E141" s="26" t="b">
        <f t="shared" si="10"/>
        <v>1</v>
      </c>
    </row>
    <row r="142" spans="1:5" x14ac:dyDescent="0.15">
      <c r="A142" s="17">
        <f t="shared" si="11"/>
        <v>47080</v>
      </c>
      <c r="B142" s="14" t="s">
        <v>25</v>
      </c>
      <c r="C142" s="15" t="s">
        <v>23</v>
      </c>
      <c r="D142" s="25">
        <f t="shared" si="9"/>
        <v>47077</v>
      </c>
      <c r="E142" s="26" t="b">
        <f t="shared" si="10"/>
        <v>1</v>
      </c>
    </row>
    <row r="143" spans="1:5" x14ac:dyDescent="0.15">
      <c r="A143" s="17">
        <f t="shared" si="11"/>
        <v>47444</v>
      </c>
      <c r="B143" s="14" t="s">
        <v>25</v>
      </c>
      <c r="C143" s="15" t="s">
        <v>23</v>
      </c>
      <c r="D143" s="25">
        <f t="shared" si="9"/>
        <v>47441</v>
      </c>
      <c r="E143" s="26" t="b">
        <f t="shared" si="10"/>
        <v>1</v>
      </c>
    </row>
    <row r="144" spans="1:5" x14ac:dyDescent="0.15">
      <c r="A144" s="17">
        <f t="shared" si="11"/>
        <v>47815</v>
      </c>
      <c r="B144" s="14" t="s">
        <v>25</v>
      </c>
      <c r="C144" s="15" t="s">
        <v>23</v>
      </c>
      <c r="D144" s="25">
        <f t="shared" si="9"/>
        <v>47812</v>
      </c>
      <c r="E144" s="26" t="b">
        <f t="shared" si="10"/>
        <v>1</v>
      </c>
    </row>
    <row r="145" spans="1:5" x14ac:dyDescent="0.15">
      <c r="A145" s="17">
        <v>43415</v>
      </c>
      <c r="B145" s="14" t="s">
        <v>24</v>
      </c>
      <c r="C145" s="15" t="s">
        <v>23</v>
      </c>
      <c r="D145" s="25">
        <f t="shared" si="9"/>
        <v>43409</v>
      </c>
      <c r="E145" s="26" t="b">
        <f t="shared" si="10"/>
        <v>0</v>
      </c>
    </row>
    <row r="146" spans="1:5" x14ac:dyDescent="0.15">
      <c r="A146" s="17">
        <v>43780</v>
      </c>
      <c r="B146" s="14" t="s">
        <v>24</v>
      </c>
      <c r="C146" s="15" t="s">
        <v>23</v>
      </c>
      <c r="D146" s="25">
        <f t="shared" si="9"/>
        <v>43780</v>
      </c>
      <c r="E146" s="26" t="b">
        <f t="shared" si="10"/>
        <v>1</v>
      </c>
    </row>
    <row r="147" spans="1:5" x14ac:dyDescent="0.15">
      <c r="A147" s="17">
        <v>44146</v>
      </c>
      <c r="B147" s="14" t="s">
        <v>24</v>
      </c>
      <c r="C147" s="15" t="s">
        <v>23</v>
      </c>
      <c r="D147" s="25">
        <f t="shared" si="9"/>
        <v>44144</v>
      </c>
      <c r="E147" s="26" t="b">
        <f t="shared" si="10"/>
        <v>1</v>
      </c>
    </row>
    <row r="148" spans="1:5" x14ac:dyDescent="0.15">
      <c r="A148" s="17">
        <v>44511</v>
      </c>
      <c r="B148" s="14" t="s">
        <v>24</v>
      </c>
      <c r="C148" s="15" t="s">
        <v>23</v>
      </c>
      <c r="D148" s="25">
        <f t="shared" si="9"/>
        <v>44508</v>
      </c>
      <c r="E148" s="26" t="b">
        <f t="shared" si="10"/>
        <v>1</v>
      </c>
    </row>
    <row r="149" spans="1:5" x14ac:dyDescent="0.15">
      <c r="A149" s="17">
        <v>44876</v>
      </c>
      <c r="B149" s="14" t="s">
        <v>24</v>
      </c>
      <c r="C149" s="15" t="s">
        <v>23</v>
      </c>
      <c r="D149" s="25">
        <f t="shared" si="9"/>
        <v>44872</v>
      </c>
      <c r="E149" s="26" t="b">
        <f t="shared" si="10"/>
        <v>1</v>
      </c>
    </row>
    <row r="150" spans="1:5" x14ac:dyDescent="0.15">
      <c r="A150" s="17">
        <v>45241</v>
      </c>
      <c r="B150" s="14" t="s">
        <v>24</v>
      </c>
      <c r="C150" s="15" t="s">
        <v>23</v>
      </c>
      <c r="D150" s="25">
        <f t="shared" si="9"/>
        <v>45236</v>
      </c>
      <c r="E150" s="26" t="b">
        <f t="shared" si="10"/>
        <v>0</v>
      </c>
    </row>
    <row r="151" spans="1:5" x14ac:dyDescent="0.15">
      <c r="A151" s="17">
        <v>45607</v>
      </c>
      <c r="B151" s="14" t="s">
        <v>24</v>
      </c>
      <c r="C151" s="15" t="s">
        <v>23</v>
      </c>
      <c r="D151" s="25">
        <f t="shared" si="9"/>
        <v>45607</v>
      </c>
      <c r="E151" s="26" t="b">
        <f t="shared" si="10"/>
        <v>1</v>
      </c>
    </row>
    <row r="152" spans="1:5" x14ac:dyDescent="0.15">
      <c r="A152" s="17">
        <v>45972</v>
      </c>
      <c r="B152" s="14" t="s">
        <v>24</v>
      </c>
      <c r="C152" s="15" t="s">
        <v>23</v>
      </c>
      <c r="D152" s="25">
        <f t="shared" si="9"/>
        <v>45971</v>
      </c>
      <c r="E152" s="26" t="b">
        <f t="shared" si="10"/>
        <v>1</v>
      </c>
    </row>
    <row r="153" spans="1:5" x14ac:dyDescent="0.15">
      <c r="A153" s="17">
        <v>46337</v>
      </c>
      <c r="B153" s="14" t="s">
        <v>24</v>
      </c>
      <c r="C153" s="15" t="s">
        <v>23</v>
      </c>
      <c r="D153" s="25">
        <f t="shared" si="9"/>
        <v>46335</v>
      </c>
      <c r="E153" s="26" t="b">
        <f t="shared" si="10"/>
        <v>1</v>
      </c>
    </row>
    <row r="154" spans="1:5" x14ac:dyDescent="0.15">
      <c r="A154" s="17">
        <v>46702</v>
      </c>
      <c r="B154" s="14" t="s">
        <v>24</v>
      </c>
      <c r="C154" s="15" t="s">
        <v>23</v>
      </c>
      <c r="D154" s="25">
        <f t="shared" si="9"/>
        <v>46699</v>
      </c>
      <c r="E154" s="26" t="b">
        <f t="shared" si="10"/>
        <v>1</v>
      </c>
    </row>
    <row r="155" spans="1:5" x14ac:dyDescent="0.15">
      <c r="A155" s="17">
        <v>47068</v>
      </c>
      <c r="B155" s="14" t="s">
        <v>24</v>
      </c>
      <c r="C155" s="15" t="s">
        <v>23</v>
      </c>
      <c r="D155" s="25">
        <f t="shared" si="9"/>
        <v>47063</v>
      </c>
      <c r="E155" s="26" t="b">
        <f t="shared" si="10"/>
        <v>0</v>
      </c>
    </row>
    <row r="156" spans="1:5" x14ac:dyDescent="0.15">
      <c r="A156" s="17">
        <v>47433</v>
      </c>
      <c r="B156" s="14" t="s">
        <v>24</v>
      </c>
      <c r="C156" s="15" t="s">
        <v>23</v>
      </c>
      <c r="D156" s="25">
        <f t="shared" si="9"/>
        <v>47427</v>
      </c>
      <c r="E156" s="26" t="b">
        <f t="shared" si="10"/>
        <v>0</v>
      </c>
    </row>
    <row r="157" spans="1:5" x14ac:dyDescent="0.15">
      <c r="A157" s="17">
        <v>47798</v>
      </c>
      <c r="B157" s="14" t="s">
        <v>24</v>
      </c>
      <c r="C157" s="15" t="s">
        <v>23</v>
      </c>
      <c r="D157" s="25">
        <f t="shared" si="9"/>
        <v>47798</v>
      </c>
      <c r="E157" s="26" t="b">
        <f t="shared" si="10"/>
        <v>1</v>
      </c>
    </row>
    <row r="158" spans="1:5" x14ac:dyDescent="0.15">
      <c r="A158" s="17">
        <v>43460</v>
      </c>
      <c r="B158" s="14" t="s">
        <v>22</v>
      </c>
      <c r="C158" s="15" t="s">
        <v>15</v>
      </c>
      <c r="D158" s="25">
        <f t="shared" si="9"/>
        <v>43458</v>
      </c>
      <c r="E158" s="26" t="b">
        <f t="shared" si="10"/>
        <v>1</v>
      </c>
    </row>
    <row r="159" spans="1:5" x14ac:dyDescent="0.15">
      <c r="A159" s="17">
        <v>43825</v>
      </c>
      <c r="B159" s="14" t="s">
        <v>22</v>
      </c>
      <c r="C159" s="15" t="s">
        <v>15</v>
      </c>
      <c r="D159" s="25">
        <f t="shared" si="9"/>
        <v>43822</v>
      </c>
      <c r="E159" s="26" t="b">
        <f t="shared" si="10"/>
        <v>1</v>
      </c>
    </row>
    <row r="160" spans="1:5" x14ac:dyDescent="0.15">
      <c r="A160" s="17">
        <v>44191</v>
      </c>
      <c r="B160" s="14" t="s">
        <v>22</v>
      </c>
      <c r="C160" s="15" t="s">
        <v>15</v>
      </c>
      <c r="D160" s="25">
        <f t="shared" si="9"/>
        <v>44186</v>
      </c>
      <c r="E160" s="26" t="b">
        <f t="shared" si="10"/>
        <v>0</v>
      </c>
    </row>
    <row r="161" spans="1:5" x14ac:dyDescent="0.15">
      <c r="A161" s="17">
        <v>44556</v>
      </c>
      <c r="B161" s="14" t="s">
        <v>22</v>
      </c>
      <c r="C161" s="15" t="s">
        <v>15</v>
      </c>
      <c r="D161" s="25">
        <f t="shared" si="9"/>
        <v>44550</v>
      </c>
      <c r="E161" s="26" t="b">
        <f t="shared" si="10"/>
        <v>0</v>
      </c>
    </row>
    <row r="162" spans="1:5" x14ac:dyDescent="0.15">
      <c r="A162" s="17">
        <v>44921</v>
      </c>
      <c r="B162" s="14" t="s">
        <v>22</v>
      </c>
      <c r="C162" s="15" t="s">
        <v>15</v>
      </c>
      <c r="D162" s="25">
        <f t="shared" si="9"/>
        <v>44921</v>
      </c>
      <c r="E162" s="26" t="b">
        <f t="shared" si="10"/>
        <v>1</v>
      </c>
    </row>
    <row r="163" spans="1:5" x14ac:dyDescent="0.15">
      <c r="A163" s="17">
        <v>45286</v>
      </c>
      <c r="B163" s="14" t="s">
        <v>22</v>
      </c>
      <c r="C163" s="15" t="s">
        <v>15</v>
      </c>
      <c r="D163" s="25">
        <f t="shared" si="9"/>
        <v>45285</v>
      </c>
      <c r="E163" s="26" t="b">
        <f t="shared" si="10"/>
        <v>1</v>
      </c>
    </row>
    <row r="164" spans="1:5" x14ac:dyDescent="0.15">
      <c r="A164" s="17">
        <v>45652</v>
      </c>
      <c r="B164" s="14" t="s">
        <v>22</v>
      </c>
      <c r="C164" s="15" t="s">
        <v>15</v>
      </c>
      <c r="D164" s="25">
        <f t="shared" si="9"/>
        <v>45649</v>
      </c>
      <c r="E164" s="26" t="b">
        <f t="shared" si="10"/>
        <v>1</v>
      </c>
    </row>
    <row r="165" spans="1:5" x14ac:dyDescent="0.15">
      <c r="A165" s="17">
        <v>46017</v>
      </c>
      <c r="B165" s="14" t="s">
        <v>22</v>
      </c>
      <c r="C165" s="15" t="s">
        <v>15</v>
      </c>
      <c r="D165" s="25">
        <f t="shared" si="9"/>
        <v>46013</v>
      </c>
      <c r="E165" s="26" t="b">
        <f t="shared" si="10"/>
        <v>1</v>
      </c>
    </row>
    <row r="166" spans="1:5" x14ac:dyDescent="0.15">
      <c r="A166" s="17">
        <v>46382</v>
      </c>
      <c r="B166" s="14" t="s">
        <v>22</v>
      </c>
      <c r="C166" s="15" t="s">
        <v>15</v>
      </c>
      <c r="D166" s="25">
        <f t="shared" si="9"/>
        <v>46377</v>
      </c>
      <c r="E166" s="26" t="b">
        <f t="shared" si="10"/>
        <v>0</v>
      </c>
    </row>
    <row r="167" spans="1:5" x14ac:dyDescent="0.15">
      <c r="A167" s="17">
        <v>46747</v>
      </c>
      <c r="B167" s="14" t="s">
        <v>22</v>
      </c>
      <c r="C167" s="15" t="s">
        <v>15</v>
      </c>
      <c r="D167" s="25">
        <f t="shared" si="9"/>
        <v>46741</v>
      </c>
      <c r="E167" s="26" t="b">
        <f t="shared" si="10"/>
        <v>0</v>
      </c>
    </row>
    <row r="168" spans="1:5" x14ac:dyDescent="0.15">
      <c r="A168" s="17">
        <v>47113</v>
      </c>
      <c r="B168" s="14" t="s">
        <v>22</v>
      </c>
      <c r="C168" s="15" t="s">
        <v>15</v>
      </c>
      <c r="D168" s="25">
        <f t="shared" si="9"/>
        <v>47112</v>
      </c>
      <c r="E168" s="26" t="b">
        <f t="shared" si="10"/>
        <v>1</v>
      </c>
    </row>
    <row r="169" spans="1:5" x14ac:dyDescent="0.15">
      <c r="A169" s="17">
        <v>47478</v>
      </c>
      <c r="B169" s="14" t="s">
        <v>22</v>
      </c>
      <c r="C169" s="15" t="s">
        <v>15</v>
      </c>
      <c r="D169" s="25">
        <f t="shared" si="9"/>
        <v>47476</v>
      </c>
      <c r="E169" s="26" t="b">
        <f t="shared" si="10"/>
        <v>1</v>
      </c>
    </row>
    <row r="170" spans="1:5" x14ac:dyDescent="0.15">
      <c r="A170" s="17">
        <v>47843</v>
      </c>
      <c r="B170" s="14" t="s">
        <v>22</v>
      </c>
      <c r="C170" s="15" t="s">
        <v>15</v>
      </c>
      <c r="D170" s="25">
        <f t="shared" si="9"/>
        <v>47840</v>
      </c>
      <c r="E170" s="26" t="b">
        <f t="shared" si="10"/>
        <v>1</v>
      </c>
    </row>
    <row r="171" spans="1:5" x14ac:dyDescent="0.15">
      <c r="A171" s="17">
        <v>43189</v>
      </c>
      <c r="B171" s="14" t="s">
        <v>21</v>
      </c>
      <c r="C171" s="15" t="s">
        <v>15</v>
      </c>
      <c r="D171" s="25">
        <f t="shared" si="9"/>
        <v>43185</v>
      </c>
      <c r="E171" s="26" t="b">
        <f t="shared" si="10"/>
        <v>1</v>
      </c>
    </row>
    <row r="172" spans="1:5" x14ac:dyDescent="0.15">
      <c r="A172" s="17">
        <f t="shared" ref="A172:A183" si="12">IF(AND(YEAR(A171)+1&gt;1900,YEAR(A171)+1&lt;2199),ROUND(DATE(YEAR(A171)+1,4,1)/7+MOD(19*MOD(YEAR(A171)+1,19)-7,30)*0.14,0)*7-6-2,"")</f>
        <v>43574</v>
      </c>
      <c r="B172" s="14" t="s">
        <v>21</v>
      </c>
      <c r="C172" s="15" t="s">
        <v>15</v>
      </c>
      <c r="D172" s="25">
        <f t="shared" si="9"/>
        <v>43570</v>
      </c>
      <c r="E172" s="26" t="b">
        <f t="shared" si="10"/>
        <v>1</v>
      </c>
    </row>
    <row r="173" spans="1:5" x14ac:dyDescent="0.15">
      <c r="A173" s="17">
        <f t="shared" si="12"/>
        <v>43931</v>
      </c>
      <c r="B173" s="14" t="s">
        <v>21</v>
      </c>
      <c r="C173" s="15" t="s">
        <v>15</v>
      </c>
      <c r="D173" s="25">
        <f t="shared" si="9"/>
        <v>43927</v>
      </c>
      <c r="E173" s="26" t="b">
        <f t="shared" si="10"/>
        <v>1</v>
      </c>
    </row>
    <row r="174" spans="1:5" x14ac:dyDescent="0.15">
      <c r="A174" s="17">
        <f t="shared" si="12"/>
        <v>44288</v>
      </c>
      <c r="B174" s="14" t="s">
        <v>21</v>
      </c>
      <c r="C174" s="15" t="s">
        <v>15</v>
      </c>
      <c r="D174" s="25">
        <f t="shared" si="9"/>
        <v>44284</v>
      </c>
      <c r="E174" s="26" t="b">
        <f t="shared" si="10"/>
        <v>1</v>
      </c>
    </row>
    <row r="175" spans="1:5" x14ac:dyDescent="0.15">
      <c r="A175" s="17">
        <f t="shared" si="12"/>
        <v>44666</v>
      </c>
      <c r="B175" s="14" t="s">
        <v>21</v>
      </c>
      <c r="C175" s="15" t="s">
        <v>15</v>
      </c>
      <c r="D175" s="25">
        <f t="shared" si="9"/>
        <v>44662</v>
      </c>
      <c r="E175" s="26" t="b">
        <f t="shared" si="10"/>
        <v>1</v>
      </c>
    </row>
    <row r="176" spans="1:5" x14ac:dyDescent="0.15">
      <c r="A176" s="17">
        <f t="shared" si="12"/>
        <v>45023</v>
      </c>
      <c r="B176" s="14" t="s">
        <v>21</v>
      </c>
      <c r="C176" s="15" t="s">
        <v>15</v>
      </c>
      <c r="D176" s="25">
        <f t="shared" si="9"/>
        <v>45019</v>
      </c>
      <c r="E176" s="26" t="b">
        <f t="shared" si="10"/>
        <v>1</v>
      </c>
    </row>
    <row r="177" spans="1:5" x14ac:dyDescent="0.15">
      <c r="A177" s="17">
        <f t="shared" si="12"/>
        <v>45380</v>
      </c>
      <c r="B177" s="14" t="s">
        <v>21</v>
      </c>
      <c r="C177" s="15" t="s">
        <v>15</v>
      </c>
      <c r="D177" s="25">
        <f t="shared" si="9"/>
        <v>45376</v>
      </c>
      <c r="E177" s="26" t="b">
        <f t="shared" si="10"/>
        <v>1</v>
      </c>
    </row>
    <row r="178" spans="1:5" x14ac:dyDescent="0.15">
      <c r="A178" s="17">
        <f t="shared" si="12"/>
        <v>45765</v>
      </c>
      <c r="B178" s="14" t="s">
        <v>21</v>
      </c>
      <c r="C178" s="15" t="s">
        <v>15</v>
      </c>
      <c r="D178" s="25">
        <f t="shared" si="9"/>
        <v>45761</v>
      </c>
      <c r="E178" s="26" t="b">
        <f t="shared" si="10"/>
        <v>1</v>
      </c>
    </row>
    <row r="179" spans="1:5" x14ac:dyDescent="0.15">
      <c r="A179" s="17">
        <f t="shared" si="12"/>
        <v>46115</v>
      </c>
      <c r="B179" s="14" t="s">
        <v>21</v>
      </c>
      <c r="C179" s="15" t="s">
        <v>15</v>
      </c>
      <c r="D179" s="25">
        <f t="shared" si="9"/>
        <v>46111</v>
      </c>
      <c r="E179" s="26" t="b">
        <f t="shared" si="10"/>
        <v>1</v>
      </c>
    </row>
    <row r="180" spans="1:5" x14ac:dyDescent="0.15">
      <c r="A180" s="17">
        <f t="shared" si="12"/>
        <v>46472</v>
      </c>
      <c r="B180" s="14" t="s">
        <v>21</v>
      </c>
      <c r="C180" s="15" t="s">
        <v>15</v>
      </c>
      <c r="D180" s="25">
        <f t="shared" si="9"/>
        <v>46468</v>
      </c>
      <c r="E180" s="26" t="b">
        <f t="shared" si="10"/>
        <v>1</v>
      </c>
    </row>
    <row r="181" spans="1:5" x14ac:dyDescent="0.15">
      <c r="A181" s="17">
        <f t="shared" si="12"/>
        <v>46857</v>
      </c>
      <c r="B181" s="14" t="s">
        <v>21</v>
      </c>
      <c r="C181" s="15" t="s">
        <v>15</v>
      </c>
      <c r="D181" s="25">
        <f t="shared" si="9"/>
        <v>46853</v>
      </c>
      <c r="E181" s="26" t="b">
        <f t="shared" si="10"/>
        <v>1</v>
      </c>
    </row>
    <row r="182" spans="1:5" x14ac:dyDescent="0.15">
      <c r="A182" s="17">
        <f t="shared" si="12"/>
        <v>47207</v>
      </c>
      <c r="B182" s="14" t="s">
        <v>21</v>
      </c>
      <c r="C182" s="15" t="s">
        <v>15</v>
      </c>
      <c r="D182" s="25">
        <f t="shared" si="9"/>
        <v>47203</v>
      </c>
      <c r="E182" s="26" t="b">
        <f t="shared" si="10"/>
        <v>1</v>
      </c>
    </row>
    <row r="183" spans="1:5" x14ac:dyDescent="0.15">
      <c r="A183" s="17">
        <f t="shared" si="12"/>
        <v>47592</v>
      </c>
      <c r="B183" s="14" t="s">
        <v>21</v>
      </c>
      <c r="C183" s="15" t="s">
        <v>15</v>
      </c>
      <c r="D183" s="25">
        <f t="shared" si="9"/>
        <v>47588</v>
      </c>
      <c r="E183" s="26" t="b">
        <f t="shared" si="10"/>
        <v>1</v>
      </c>
    </row>
    <row r="184" spans="1:5" x14ac:dyDescent="0.15">
      <c r="A184" s="17">
        <v>43192</v>
      </c>
      <c r="B184" s="14" t="s">
        <v>20</v>
      </c>
      <c r="C184" s="15" t="s">
        <v>15</v>
      </c>
      <c r="D184" s="25">
        <f t="shared" si="9"/>
        <v>43192</v>
      </c>
      <c r="E184" s="26" t="b">
        <f t="shared" si="10"/>
        <v>1</v>
      </c>
    </row>
    <row r="185" spans="1:5" x14ac:dyDescent="0.15">
      <c r="A185" s="17">
        <f t="shared" ref="A185:A196" si="13">IF(AND(YEAR(A184)+1&gt;1900,YEAR(A184)+1&lt;2199),ROUND(DATE(YEAR(A184)+1,4,1)/7+MOD(19*MOD(YEAR(A184)+1,19)-7,30)*0.14,0)*7-6+1,"")</f>
        <v>43577</v>
      </c>
      <c r="B185" s="14" t="s">
        <v>20</v>
      </c>
      <c r="C185" s="15" t="s">
        <v>15</v>
      </c>
      <c r="D185" s="25">
        <f t="shared" si="9"/>
        <v>43577</v>
      </c>
      <c r="E185" s="26" t="b">
        <f t="shared" si="10"/>
        <v>1</v>
      </c>
    </row>
    <row r="186" spans="1:5" x14ac:dyDescent="0.15">
      <c r="A186" s="17">
        <f t="shared" si="13"/>
        <v>43934</v>
      </c>
      <c r="B186" s="14" t="s">
        <v>20</v>
      </c>
      <c r="C186" s="15" t="s">
        <v>15</v>
      </c>
      <c r="D186" s="25">
        <f t="shared" si="9"/>
        <v>43934</v>
      </c>
      <c r="E186" s="26" t="b">
        <f t="shared" si="10"/>
        <v>1</v>
      </c>
    </row>
    <row r="187" spans="1:5" x14ac:dyDescent="0.15">
      <c r="A187" s="17">
        <f t="shared" si="13"/>
        <v>44291</v>
      </c>
      <c r="B187" s="14" t="s">
        <v>20</v>
      </c>
      <c r="C187" s="15" t="s">
        <v>15</v>
      </c>
      <c r="D187" s="25">
        <f t="shared" si="9"/>
        <v>44291</v>
      </c>
      <c r="E187" s="26" t="b">
        <f t="shared" si="10"/>
        <v>1</v>
      </c>
    </row>
    <row r="188" spans="1:5" x14ac:dyDescent="0.15">
      <c r="A188" s="17">
        <f t="shared" si="13"/>
        <v>44669</v>
      </c>
      <c r="B188" s="14" t="s">
        <v>20</v>
      </c>
      <c r="C188" s="15" t="s">
        <v>15</v>
      </c>
      <c r="D188" s="25">
        <f t="shared" si="9"/>
        <v>44669</v>
      </c>
      <c r="E188" s="26" t="b">
        <f t="shared" si="10"/>
        <v>1</v>
      </c>
    </row>
    <row r="189" spans="1:5" x14ac:dyDescent="0.15">
      <c r="A189" s="17">
        <f t="shared" si="13"/>
        <v>45026</v>
      </c>
      <c r="B189" s="14" t="s">
        <v>20</v>
      </c>
      <c r="C189" s="15" t="s">
        <v>15</v>
      </c>
      <c r="D189" s="25">
        <f t="shared" si="9"/>
        <v>45026</v>
      </c>
      <c r="E189" s="26" t="b">
        <f t="shared" si="10"/>
        <v>1</v>
      </c>
    </row>
    <row r="190" spans="1:5" x14ac:dyDescent="0.15">
      <c r="A190" s="17">
        <f t="shared" si="13"/>
        <v>45383</v>
      </c>
      <c r="B190" s="14" t="s">
        <v>20</v>
      </c>
      <c r="C190" s="15" t="s">
        <v>15</v>
      </c>
      <c r="D190" s="25">
        <f t="shared" si="9"/>
        <v>45383</v>
      </c>
      <c r="E190" s="26" t="b">
        <f t="shared" si="10"/>
        <v>1</v>
      </c>
    </row>
    <row r="191" spans="1:5" x14ac:dyDescent="0.15">
      <c r="A191" s="17">
        <f t="shared" si="13"/>
        <v>45768</v>
      </c>
      <c r="B191" s="14" t="s">
        <v>20</v>
      </c>
      <c r="C191" s="15" t="s">
        <v>15</v>
      </c>
      <c r="D191" s="25">
        <f t="shared" si="9"/>
        <v>45768</v>
      </c>
      <c r="E191" s="26" t="b">
        <f t="shared" si="10"/>
        <v>1</v>
      </c>
    </row>
    <row r="192" spans="1:5" x14ac:dyDescent="0.15">
      <c r="A192" s="17">
        <f t="shared" si="13"/>
        <v>46118</v>
      </c>
      <c r="B192" s="14" t="s">
        <v>20</v>
      </c>
      <c r="C192" s="15" t="s">
        <v>15</v>
      </c>
      <c r="D192" s="25">
        <f t="shared" si="9"/>
        <v>46118</v>
      </c>
      <c r="E192" s="26" t="b">
        <f t="shared" si="10"/>
        <v>1</v>
      </c>
    </row>
    <row r="193" spans="1:5" x14ac:dyDescent="0.15">
      <c r="A193" s="17">
        <f t="shared" si="13"/>
        <v>46475</v>
      </c>
      <c r="B193" s="14" t="s">
        <v>20</v>
      </c>
      <c r="C193" s="15" t="s">
        <v>15</v>
      </c>
      <c r="D193" s="25">
        <f t="shared" si="9"/>
        <v>46475</v>
      </c>
      <c r="E193" s="26" t="b">
        <f t="shared" si="10"/>
        <v>1</v>
      </c>
    </row>
    <row r="194" spans="1:5" x14ac:dyDescent="0.15">
      <c r="A194" s="17">
        <f t="shared" si="13"/>
        <v>46860</v>
      </c>
      <c r="B194" s="14" t="s">
        <v>20</v>
      </c>
      <c r="C194" s="15" t="s">
        <v>15</v>
      </c>
      <c r="D194" s="25">
        <f t="shared" si="9"/>
        <v>46860</v>
      </c>
      <c r="E194" s="26" t="b">
        <f t="shared" si="10"/>
        <v>1</v>
      </c>
    </row>
    <row r="195" spans="1:5" x14ac:dyDescent="0.15">
      <c r="A195" s="17">
        <f t="shared" si="13"/>
        <v>47210</v>
      </c>
      <c r="B195" s="14" t="s">
        <v>20</v>
      </c>
      <c r="C195" s="15" t="s">
        <v>15</v>
      </c>
      <c r="D195" s="25">
        <f t="shared" ref="D195:D248" si="14">A195-WEEKDAY(A195,2)+1</f>
        <v>47210</v>
      </c>
      <c r="E195" s="26" t="b">
        <f t="shared" ref="E195:E248" si="15">WEEKDAY(A195,2)&lt;6</f>
        <v>1</v>
      </c>
    </row>
    <row r="196" spans="1:5" x14ac:dyDescent="0.15">
      <c r="A196" s="17">
        <f t="shared" si="13"/>
        <v>47595</v>
      </c>
      <c r="B196" s="14" t="s">
        <v>20</v>
      </c>
      <c r="C196" s="15" t="s">
        <v>15</v>
      </c>
      <c r="D196" s="25">
        <f t="shared" si="14"/>
        <v>47595</v>
      </c>
      <c r="E196" s="26" t="b">
        <f t="shared" si="15"/>
        <v>1</v>
      </c>
    </row>
    <row r="197" spans="1:5" x14ac:dyDescent="0.15">
      <c r="A197" s="17">
        <v>43227</v>
      </c>
      <c r="B197" s="14" t="s">
        <v>19</v>
      </c>
      <c r="C197" s="15" t="s">
        <v>15</v>
      </c>
      <c r="D197" s="25">
        <f t="shared" si="14"/>
        <v>43227</v>
      </c>
      <c r="E197" s="26" t="b">
        <f t="shared" si="15"/>
        <v>1</v>
      </c>
    </row>
    <row r="198" spans="1:5" x14ac:dyDescent="0.15">
      <c r="A198" s="17">
        <v>43591</v>
      </c>
      <c r="B198" s="14" t="s">
        <v>19</v>
      </c>
      <c r="C198" s="15" t="s">
        <v>15</v>
      </c>
      <c r="D198" s="25">
        <f t="shared" si="14"/>
        <v>43591</v>
      </c>
      <c r="E198" s="26" t="b">
        <f t="shared" si="15"/>
        <v>1</v>
      </c>
    </row>
    <row r="199" spans="1:5" x14ac:dyDescent="0.15">
      <c r="A199" s="17">
        <v>43955</v>
      </c>
      <c r="B199" s="14" t="s">
        <v>19</v>
      </c>
      <c r="C199" s="15" t="s">
        <v>15</v>
      </c>
      <c r="D199" s="25">
        <f t="shared" si="14"/>
        <v>43955</v>
      </c>
      <c r="E199" s="26" t="b">
        <f t="shared" si="15"/>
        <v>1</v>
      </c>
    </row>
    <row r="200" spans="1:5" x14ac:dyDescent="0.15">
      <c r="A200" s="17">
        <v>44319</v>
      </c>
      <c r="B200" s="14" t="s">
        <v>19</v>
      </c>
      <c r="C200" s="15" t="s">
        <v>15</v>
      </c>
      <c r="D200" s="25">
        <f t="shared" si="14"/>
        <v>44319</v>
      </c>
      <c r="E200" s="26" t="b">
        <f t="shared" si="15"/>
        <v>1</v>
      </c>
    </row>
    <row r="201" spans="1:5" x14ac:dyDescent="0.15">
      <c r="A201" s="17">
        <v>44683</v>
      </c>
      <c r="B201" s="14" t="s">
        <v>19</v>
      </c>
      <c r="C201" s="15" t="s">
        <v>15</v>
      </c>
      <c r="D201" s="25">
        <f t="shared" si="14"/>
        <v>44683</v>
      </c>
      <c r="E201" s="26" t="b">
        <f t="shared" si="15"/>
        <v>1</v>
      </c>
    </row>
    <row r="202" spans="1:5" x14ac:dyDescent="0.15">
      <c r="A202" s="17">
        <v>45047</v>
      </c>
      <c r="B202" s="14" t="s">
        <v>19</v>
      </c>
      <c r="C202" s="15" t="s">
        <v>15</v>
      </c>
      <c r="D202" s="25">
        <f t="shared" si="14"/>
        <v>45047</v>
      </c>
      <c r="E202" s="26" t="b">
        <f t="shared" si="15"/>
        <v>1</v>
      </c>
    </row>
    <row r="203" spans="1:5" x14ac:dyDescent="0.15">
      <c r="A203" s="17">
        <v>45418</v>
      </c>
      <c r="B203" s="14" t="s">
        <v>19</v>
      </c>
      <c r="C203" s="15" t="s">
        <v>15</v>
      </c>
      <c r="D203" s="25">
        <f t="shared" si="14"/>
        <v>45418</v>
      </c>
      <c r="E203" s="26" t="b">
        <f t="shared" si="15"/>
        <v>1</v>
      </c>
    </row>
    <row r="204" spans="1:5" x14ac:dyDescent="0.15">
      <c r="A204" s="17">
        <v>45782</v>
      </c>
      <c r="B204" s="14" t="s">
        <v>19</v>
      </c>
      <c r="C204" s="15" t="s">
        <v>15</v>
      </c>
      <c r="D204" s="25">
        <f t="shared" si="14"/>
        <v>45782</v>
      </c>
      <c r="E204" s="26" t="b">
        <f t="shared" si="15"/>
        <v>1</v>
      </c>
    </row>
    <row r="205" spans="1:5" x14ac:dyDescent="0.15">
      <c r="A205" s="17">
        <v>46146</v>
      </c>
      <c r="B205" s="14" t="s">
        <v>19</v>
      </c>
      <c r="C205" s="15" t="s">
        <v>15</v>
      </c>
      <c r="D205" s="25">
        <f t="shared" si="14"/>
        <v>46146</v>
      </c>
      <c r="E205" s="26" t="b">
        <f t="shared" si="15"/>
        <v>1</v>
      </c>
    </row>
    <row r="206" spans="1:5" x14ac:dyDescent="0.15">
      <c r="A206" s="17">
        <v>46510</v>
      </c>
      <c r="B206" s="14" t="s">
        <v>19</v>
      </c>
      <c r="C206" s="15" t="s">
        <v>15</v>
      </c>
      <c r="D206" s="25">
        <f t="shared" si="14"/>
        <v>46510</v>
      </c>
      <c r="E206" s="26" t="b">
        <f t="shared" si="15"/>
        <v>1</v>
      </c>
    </row>
    <row r="207" spans="1:5" x14ac:dyDescent="0.15">
      <c r="A207" s="17">
        <v>46874</v>
      </c>
      <c r="B207" s="14" t="s">
        <v>19</v>
      </c>
      <c r="C207" s="15" t="s">
        <v>15</v>
      </c>
      <c r="D207" s="25">
        <f t="shared" si="14"/>
        <v>46874</v>
      </c>
      <c r="E207" s="26" t="b">
        <f t="shared" si="15"/>
        <v>1</v>
      </c>
    </row>
    <row r="208" spans="1:5" x14ac:dyDescent="0.15">
      <c r="A208" s="17">
        <v>47245</v>
      </c>
      <c r="B208" s="14" t="s">
        <v>19</v>
      </c>
      <c r="C208" s="15" t="s">
        <v>15</v>
      </c>
      <c r="D208" s="25">
        <f t="shared" si="14"/>
        <v>47245</v>
      </c>
      <c r="E208" s="26" t="b">
        <f t="shared" si="15"/>
        <v>1</v>
      </c>
    </row>
    <row r="209" spans="1:5" x14ac:dyDescent="0.15">
      <c r="A209" s="17">
        <v>47609</v>
      </c>
      <c r="B209" s="14" t="s">
        <v>19</v>
      </c>
      <c r="C209" s="15" t="s">
        <v>15</v>
      </c>
      <c r="D209" s="25">
        <f t="shared" si="14"/>
        <v>47609</v>
      </c>
      <c r="E209" s="26" t="b">
        <f t="shared" si="15"/>
        <v>1</v>
      </c>
    </row>
    <row r="210" spans="1:5" x14ac:dyDescent="0.15">
      <c r="A210" s="17">
        <v>43248</v>
      </c>
      <c r="B210" s="14" t="s">
        <v>18</v>
      </c>
      <c r="C210" s="15" t="s">
        <v>15</v>
      </c>
      <c r="D210" s="25">
        <f t="shared" si="14"/>
        <v>43248</v>
      </c>
      <c r="E210" s="26" t="b">
        <f t="shared" si="15"/>
        <v>1</v>
      </c>
    </row>
    <row r="211" spans="1:5" x14ac:dyDescent="0.15">
      <c r="A211" s="17">
        <v>43612</v>
      </c>
      <c r="B211" s="14" t="s">
        <v>18</v>
      </c>
      <c r="C211" s="15" t="s">
        <v>15</v>
      </c>
      <c r="D211" s="25">
        <f t="shared" si="14"/>
        <v>43612</v>
      </c>
      <c r="E211" s="26" t="b">
        <f t="shared" si="15"/>
        <v>1</v>
      </c>
    </row>
    <row r="212" spans="1:5" x14ac:dyDescent="0.15">
      <c r="A212" s="17">
        <v>43976</v>
      </c>
      <c r="B212" s="14" t="s">
        <v>18</v>
      </c>
      <c r="C212" s="15" t="s">
        <v>15</v>
      </c>
      <c r="D212" s="25">
        <f t="shared" si="14"/>
        <v>43976</v>
      </c>
      <c r="E212" s="26" t="b">
        <f t="shared" si="15"/>
        <v>1</v>
      </c>
    </row>
    <row r="213" spans="1:5" x14ac:dyDescent="0.15">
      <c r="A213" s="17">
        <v>44347</v>
      </c>
      <c r="B213" s="14" t="s">
        <v>18</v>
      </c>
      <c r="C213" s="15" t="s">
        <v>15</v>
      </c>
      <c r="D213" s="25">
        <f t="shared" si="14"/>
        <v>44347</v>
      </c>
      <c r="E213" s="26" t="b">
        <f t="shared" si="15"/>
        <v>1</v>
      </c>
    </row>
    <row r="214" spans="1:5" x14ac:dyDescent="0.15">
      <c r="A214" s="17">
        <v>44711</v>
      </c>
      <c r="B214" s="14" t="s">
        <v>18</v>
      </c>
      <c r="C214" s="15" t="s">
        <v>15</v>
      </c>
      <c r="D214" s="25">
        <f t="shared" si="14"/>
        <v>44711</v>
      </c>
      <c r="E214" s="26" t="b">
        <f t="shared" si="15"/>
        <v>1</v>
      </c>
    </row>
    <row r="215" spans="1:5" x14ac:dyDescent="0.15">
      <c r="A215" s="17">
        <v>45075</v>
      </c>
      <c r="B215" s="14" t="s">
        <v>18</v>
      </c>
      <c r="C215" s="15" t="s">
        <v>15</v>
      </c>
      <c r="D215" s="25">
        <f t="shared" si="14"/>
        <v>45075</v>
      </c>
      <c r="E215" s="26" t="b">
        <f t="shared" si="15"/>
        <v>1</v>
      </c>
    </row>
    <row r="216" spans="1:5" x14ac:dyDescent="0.15">
      <c r="A216" s="17">
        <v>45439</v>
      </c>
      <c r="B216" s="14" t="s">
        <v>18</v>
      </c>
      <c r="C216" s="15" t="s">
        <v>15</v>
      </c>
      <c r="D216" s="25">
        <f t="shared" si="14"/>
        <v>45439</v>
      </c>
      <c r="E216" s="26" t="b">
        <f t="shared" si="15"/>
        <v>1</v>
      </c>
    </row>
    <row r="217" spans="1:5" x14ac:dyDescent="0.15">
      <c r="A217" s="17">
        <v>45803</v>
      </c>
      <c r="B217" s="14" t="s">
        <v>18</v>
      </c>
      <c r="C217" s="15" t="s">
        <v>15</v>
      </c>
      <c r="D217" s="25">
        <f t="shared" si="14"/>
        <v>45803</v>
      </c>
      <c r="E217" s="26" t="b">
        <f t="shared" si="15"/>
        <v>1</v>
      </c>
    </row>
    <row r="218" spans="1:5" x14ac:dyDescent="0.15">
      <c r="A218" s="17">
        <v>46167</v>
      </c>
      <c r="B218" s="14" t="s">
        <v>18</v>
      </c>
      <c r="C218" s="15" t="s">
        <v>15</v>
      </c>
      <c r="D218" s="25">
        <f t="shared" si="14"/>
        <v>46167</v>
      </c>
      <c r="E218" s="26" t="b">
        <f t="shared" si="15"/>
        <v>1</v>
      </c>
    </row>
    <row r="219" spans="1:5" x14ac:dyDescent="0.15">
      <c r="A219" s="17">
        <v>46538</v>
      </c>
      <c r="B219" s="14" t="s">
        <v>18</v>
      </c>
      <c r="C219" s="15" t="s">
        <v>15</v>
      </c>
      <c r="D219" s="25">
        <f t="shared" si="14"/>
        <v>46538</v>
      </c>
      <c r="E219" s="26" t="b">
        <f t="shared" si="15"/>
        <v>1</v>
      </c>
    </row>
    <row r="220" spans="1:5" x14ac:dyDescent="0.15">
      <c r="A220" s="17">
        <v>46902</v>
      </c>
      <c r="B220" s="14" t="s">
        <v>18</v>
      </c>
      <c r="C220" s="15" t="s">
        <v>15</v>
      </c>
      <c r="D220" s="25">
        <f t="shared" si="14"/>
        <v>46902</v>
      </c>
      <c r="E220" s="26" t="b">
        <f t="shared" si="15"/>
        <v>1</v>
      </c>
    </row>
    <row r="221" spans="1:5" x14ac:dyDescent="0.15">
      <c r="A221" s="17">
        <v>47266</v>
      </c>
      <c r="B221" s="14" t="s">
        <v>18</v>
      </c>
      <c r="C221" s="15" t="s">
        <v>15</v>
      </c>
      <c r="D221" s="25">
        <f t="shared" si="14"/>
        <v>47266</v>
      </c>
      <c r="E221" s="26" t="b">
        <f t="shared" si="15"/>
        <v>1</v>
      </c>
    </row>
    <row r="222" spans="1:5" x14ac:dyDescent="0.15">
      <c r="A222" s="17">
        <v>47630</v>
      </c>
      <c r="B222" s="14" t="s">
        <v>18</v>
      </c>
      <c r="C222" s="15" t="s">
        <v>15</v>
      </c>
      <c r="D222" s="25">
        <f t="shared" si="14"/>
        <v>47630</v>
      </c>
      <c r="E222" s="26" t="b">
        <f t="shared" si="15"/>
        <v>1</v>
      </c>
    </row>
    <row r="223" spans="1:5" x14ac:dyDescent="0.15">
      <c r="A223" s="17">
        <v>43318</v>
      </c>
      <c r="B223" s="14" t="s">
        <v>17</v>
      </c>
      <c r="C223" s="15" t="s">
        <v>15</v>
      </c>
      <c r="D223" s="25">
        <f t="shared" si="14"/>
        <v>43318</v>
      </c>
      <c r="E223" s="26" t="b">
        <f t="shared" si="15"/>
        <v>1</v>
      </c>
    </row>
    <row r="224" spans="1:5" x14ac:dyDescent="0.15">
      <c r="A224" s="17">
        <v>43682</v>
      </c>
      <c r="B224" s="14" t="s">
        <v>17</v>
      </c>
      <c r="C224" s="15" t="s">
        <v>15</v>
      </c>
      <c r="D224" s="25">
        <f t="shared" si="14"/>
        <v>43682</v>
      </c>
      <c r="E224" s="26" t="b">
        <f t="shared" si="15"/>
        <v>1</v>
      </c>
    </row>
    <row r="225" spans="1:5" x14ac:dyDescent="0.15">
      <c r="A225" s="17">
        <v>44046</v>
      </c>
      <c r="B225" s="14" t="s">
        <v>17</v>
      </c>
      <c r="C225" s="15" t="s">
        <v>15</v>
      </c>
      <c r="D225" s="25">
        <f t="shared" si="14"/>
        <v>44046</v>
      </c>
      <c r="E225" s="26" t="b">
        <f t="shared" si="15"/>
        <v>1</v>
      </c>
    </row>
    <row r="226" spans="1:5" x14ac:dyDescent="0.15">
      <c r="A226" s="17">
        <v>44410</v>
      </c>
      <c r="B226" s="14" t="s">
        <v>17</v>
      </c>
      <c r="C226" s="15" t="s">
        <v>15</v>
      </c>
      <c r="D226" s="25">
        <f t="shared" si="14"/>
        <v>44410</v>
      </c>
      <c r="E226" s="26" t="b">
        <f t="shared" si="15"/>
        <v>1</v>
      </c>
    </row>
    <row r="227" spans="1:5" x14ac:dyDescent="0.15">
      <c r="A227" s="17">
        <v>44774</v>
      </c>
      <c r="B227" s="14" t="s">
        <v>17</v>
      </c>
      <c r="C227" s="15" t="s">
        <v>15</v>
      </c>
      <c r="D227" s="25">
        <f t="shared" si="14"/>
        <v>44774</v>
      </c>
      <c r="E227" s="26" t="b">
        <f t="shared" si="15"/>
        <v>1</v>
      </c>
    </row>
    <row r="228" spans="1:5" x14ac:dyDescent="0.15">
      <c r="A228" s="17">
        <v>45145</v>
      </c>
      <c r="B228" s="14" t="s">
        <v>17</v>
      </c>
      <c r="C228" s="15" t="s">
        <v>15</v>
      </c>
      <c r="D228" s="25">
        <f t="shared" si="14"/>
        <v>45145</v>
      </c>
      <c r="E228" s="26" t="b">
        <f t="shared" si="15"/>
        <v>1</v>
      </c>
    </row>
    <row r="229" spans="1:5" x14ac:dyDescent="0.15">
      <c r="A229" s="17">
        <v>45509</v>
      </c>
      <c r="B229" s="14" t="s">
        <v>17</v>
      </c>
      <c r="C229" s="15" t="s">
        <v>15</v>
      </c>
      <c r="D229" s="25">
        <f t="shared" si="14"/>
        <v>45509</v>
      </c>
      <c r="E229" s="26" t="b">
        <f t="shared" si="15"/>
        <v>1</v>
      </c>
    </row>
    <row r="230" spans="1:5" x14ac:dyDescent="0.15">
      <c r="A230" s="17">
        <v>45873</v>
      </c>
      <c r="B230" s="14" t="s">
        <v>17</v>
      </c>
      <c r="C230" s="15" t="s">
        <v>15</v>
      </c>
      <c r="D230" s="25">
        <f t="shared" si="14"/>
        <v>45873</v>
      </c>
      <c r="E230" s="26" t="b">
        <f t="shared" si="15"/>
        <v>1</v>
      </c>
    </row>
    <row r="231" spans="1:5" x14ac:dyDescent="0.15">
      <c r="A231" s="17">
        <v>46237</v>
      </c>
      <c r="B231" s="14" t="s">
        <v>17</v>
      </c>
      <c r="C231" s="15" t="s">
        <v>15</v>
      </c>
      <c r="D231" s="25">
        <f t="shared" si="14"/>
        <v>46237</v>
      </c>
      <c r="E231" s="26" t="b">
        <f t="shared" si="15"/>
        <v>1</v>
      </c>
    </row>
    <row r="232" spans="1:5" x14ac:dyDescent="0.15">
      <c r="A232" s="17">
        <v>46601</v>
      </c>
      <c r="B232" s="14" t="s">
        <v>17</v>
      </c>
      <c r="C232" s="15" t="s">
        <v>15</v>
      </c>
      <c r="D232" s="25">
        <f t="shared" si="14"/>
        <v>46601</v>
      </c>
      <c r="E232" s="26" t="b">
        <f t="shared" si="15"/>
        <v>1</v>
      </c>
    </row>
    <row r="233" spans="1:5" x14ac:dyDescent="0.15">
      <c r="A233" s="17">
        <v>46972</v>
      </c>
      <c r="B233" s="14" t="s">
        <v>17</v>
      </c>
      <c r="C233" s="15" t="s">
        <v>15</v>
      </c>
      <c r="D233" s="25">
        <f t="shared" si="14"/>
        <v>46972</v>
      </c>
      <c r="E233" s="26" t="b">
        <f t="shared" si="15"/>
        <v>1</v>
      </c>
    </row>
    <row r="234" spans="1:5" x14ac:dyDescent="0.15">
      <c r="A234" s="17">
        <v>47336</v>
      </c>
      <c r="B234" s="14" t="s">
        <v>17</v>
      </c>
      <c r="C234" s="15" t="s">
        <v>15</v>
      </c>
      <c r="D234" s="25">
        <f t="shared" si="14"/>
        <v>47336</v>
      </c>
      <c r="E234" s="26" t="b">
        <f t="shared" si="15"/>
        <v>1</v>
      </c>
    </row>
    <row r="235" spans="1:5" x14ac:dyDescent="0.15">
      <c r="A235" s="17">
        <v>47700</v>
      </c>
      <c r="B235" s="14" t="s">
        <v>17</v>
      </c>
      <c r="C235" s="15" t="s">
        <v>15</v>
      </c>
      <c r="D235" s="25">
        <f t="shared" si="14"/>
        <v>47700</v>
      </c>
      <c r="E235" s="26" t="b">
        <f t="shared" si="15"/>
        <v>1</v>
      </c>
    </row>
    <row r="236" spans="1:5" x14ac:dyDescent="0.15">
      <c r="A236" s="17">
        <v>43339</v>
      </c>
      <c r="B236" s="14" t="s">
        <v>16</v>
      </c>
      <c r="C236" s="15" t="s">
        <v>15</v>
      </c>
      <c r="D236" s="25">
        <f t="shared" si="14"/>
        <v>43339</v>
      </c>
      <c r="E236" s="26" t="b">
        <f t="shared" si="15"/>
        <v>1</v>
      </c>
    </row>
    <row r="237" spans="1:5" x14ac:dyDescent="0.15">
      <c r="A237" s="17">
        <v>43703</v>
      </c>
      <c r="B237" s="14" t="s">
        <v>16</v>
      </c>
      <c r="C237" s="15" t="s">
        <v>15</v>
      </c>
      <c r="D237" s="25">
        <f t="shared" si="14"/>
        <v>43703</v>
      </c>
      <c r="E237" s="26" t="b">
        <f t="shared" si="15"/>
        <v>1</v>
      </c>
    </row>
    <row r="238" spans="1:5" x14ac:dyDescent="0.15">
      <c r="A238" s="17">
        <v>44074</v>
      </c>
      <c r="B238" s="14" t="s">
        <v>16</v>
      </c>
      <c r="C238" s="15" t="s">
        <v>15</v>
      </c>
      <c r="D238" s="25">
        <f t="shared" si="14"/>
        <v>44074</v>
      </c>
      <c r="E238" s="26" t="b">
        <f t="shared" si="15"/>
        <v>1</v>
      </c>
    </row>
    <row r="239" spans="1:5" x14ac:dyDescent="0.15">
      <c r="A239" s="17">
        <v>44438</v>
      </c>
      <c r="B239" s="14" t="s">
        <v>16</v>
      </c>
      <c r="C239" s="15" t="s">
        <v>15</v>
      </c>
      <c r="D239" s="25">
        <f t="shared" si="14"/>
        <v>44438</v>
      </c>
      <c r="E239" s="26" t="b">
        <f t="shared" si="15"/>
        <v>1</v>
      </c>
    </row>
    <row r="240" spans="1:5" x14ac:dyDescent="0.15">
      <c r="A240" s="17">
        <v>44802</v>
      </c>
      <c r="B240" s="14" t="s">
        <v>16</v>
      </c>
      <c r="C240" s="15" t="s">
        <v>15</v>
      </c>
      <c r="D240" s="25">
        <f t="shared" si="14"/>
        <v>44802</v>
      </c>
      <c r="E240" s="26" t="b">
        <f t="shared" si="15"/>
        <v>1</v>
      </c>
    </row>
    <row r="241" spans="1:5" x14ac:dyDescent="0.15">
      <c r="A241" s="17">
        <v>45166</v>
      </c>
      <c r="B241" s="14" t="s">
        <v>16</v>
      </c>
      <c r="C241" s="15" t="s">
        <v>15</v>
      </c>
      <c r="D241" s="25">
        <f t="shared" si="14"/>
        <v>45166</v>
      </c>
      <c r="E241" s="26" t="b">
        <f t="shared" si="15"/>
        <v>1</v>
      </c>
    </row>
    <row r="242" spans="1:5" x14ac:dyDescent="0.15">
      <c r="A242" s="17">
        <v>45530</v>
      </c>
      <c r="B242" s="14" t="s">
        <v>16</v>
      </c>
      <c r="C242" s="15" t="s">
        <v>15</v>
      </c>
      <c r="D242" s="25">
        <f t="shared" si="14"/>
        <v>45530</v>
      </c>
      <c r="E242" s="26" t="b">
        <f t="shared" si="15"/>
        <v>1</v>
      </c>
    </row>
    <row r="243" spans="1:5" x14ac:dyDescent="0.15">
      <c r="A243" s="17">
        <v>45894</v>
      </c>
      <c r="B243" s="14" t="s">
        <v>16</v>
      </c>
      <c r="C243" s="15" t="s">
        <v>15</v>
      </c>
      <c r="D243" s="25">
        <f t="shared" si="14"/>
        <v>45894</v>
      </c>
      <c r="E243" s="26" t="b">
        <f t="shared" si="15"/>
        <v>1</v>
      </c>
    </row>
    <row r="244" spans="1:5" x14ac:dyDescent="0.15">
      <c r="A244" s="17">
        <v>46265</v>
      </c>
      <c r="B244" s="14" t="s">
        <v>16</v>
      </c>
      <c r="C244" s="15" t="s">
        <v>15</v>
      </c>
      <c r="D244" s="25">
        <f t="shared" si="14"/>
        <v>46265</v>
      </c>
      <c r="E244" s="26" t="b">
        <f t="shared" si="15"/>
        <v>1</v>
      </c>
    </row>
    <row r="245" spans="1:5" x14ac:dyDescent="0.15">
      <c r="A245" s="17">
        <v>46629</v>
      </c>
      <c r="B245" s="14" t="s">
        <v>16</v>
      </c>
      <c r="C245" s="15" t="s">
        <v>15</v>
      </c>
      <c r="D245" s="25">
        <f t="shared" si="14"/>
        <v>46629</v>
      </c>
      <c r="E245" s="26" t="b">
        <f t="shared" si="15"/>
        <v>1</v>
      </c>
    </row>
    <row r="246" spans="1:5" x14ac:dyDescent="0.15">
      <c r="A246" s="17">
        <v>46993</v>
      </c>
      <c r="B246" s="14" t="s">
        <v>16</v>
      </c>
      <c r="C246" s="15" t="s">
        <v>15</v>
      </c>
      <c r="D246" s="25">
        <f t="shared" si="14"/>
        <v>46993</v>
      </c>
      <c r="E246" s="26" t="b">
        <f t="shared" si="15"/>
        <v>1</v>
      </c>
    </row>
    <row r="247" spans="1:5" x14ac:dyDescent="0.15">
      <c r="A247" s="17">
        <v>47357</v>
      </c>
      <c r="B247" s="14" t="s">
        <v>16</v>
      </c>
      <c r="C247" s="15" t="s">
        <v>15</v>
      </c>
      <c r="D247" s="25">
        <f t="shared" si="14"/>
        <v>47357</v>
      </c>
      <c r="E247" s="26" t="b">
        <f t="shared" si="15"/>
        <v>1</v>
      </c>
    </row>
    <row r="248" spans="1:5" x14ac:dyDescent="0.15">
      <c r="A248" s="22">
        <v>47721</v>
      </c>
      <c r="B248" s="23" t="s">
        <v>16</v>
      </c>
      <c r="C248" s="24" t="s">
        <v>15</v>
      </c>
      <c r="D248" s="27">
        <f t="shared" si="14"/>
        <v>47721</v>
      </c>
      <c r="E248" s="28" t="b">
        <f t="shared" si="15"/>
        <v>1</v>
      </c>
    </row>
  </sheetData>
  <pageMargins left="0.75" right="0.75" top="1" bottom="1" header="0.5" footer="0.5"/>
  <pageSetup orientation="portrait"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A40B5-DFD2-7640-B131-F5629697C492}">
  <dimension ref="A2:A200"/>
  <sheetViews>
    <sheetView tabSelected="1" workbookViewId="0">
      <selection activeCell="F114" sqref="F114"/>
    </sheetView>
  </sheetViews>
  <sheetFormatPr baseColWidth="10" defaultRowHeight="16" x14ac:dyDescent="0.2"/>
  <cols>
    <col min="1" max="1" width="98.33203125" style="56" customWidth="1"/>
  </cols>
  <sheetData>
    <row r="2" spans="1:1" ht="26" x14ac:dyDescent="0.3">
      <c r="A2" s="54" t="s">
        <v>64</v>
      </c>
    </row>
    <row r="3" spans="1:1" ht="26" x14ac:dyDescent="0.3">
      <c r="A3" s="54"/>
    </row>
    <row r="4" spans="1:1" ht="63" customHeight="1" x14ac:dyDescent="0.2">
      <c r="A4" s="55" t="s">
        <v>65</v>
      </c>
    </row>
    <row r="5" spans="1:1" ht="23" customHeight="1" x14ac:dyDescent="0.2"/>
    <row r="6" spans="1:1" ht="21" x14ac:dyDescent="0.25">
      <c r="A6" s="57" t="s">
        <v>66</v>
      </c>
    </row>
    <row r="8" spans="1:1" x14ac:dyDescent="0.2">
      <c r="A8" s="56" t="s">
        <v>67</v>
      </c>
    </row>
    <row r="22" spans="1:1" ht="21" x14ac:dyDescent="0.25">
      <c r="A22" s="57" t="s">
        <v>68</v>
      </c>
    </row>
    <row r="24" spans="1:1" x14ac:dyDescent="0.2">
      <c r="A24" s="56" t="s">
        <v>69</v>
      </c>
    </row>
    <row r="25" spans="1:1" x14ac:dyDescent="0.2">
      <c r="A25" s="56" t="s">
        <v>70</v>
      </c>
    </row>
    <row r="38" spans="1:1" ht="21" x14ac:dyDescent="0.25">
      <c r="A38" s="57" t="s">
        <v>71</v>
      </c>
    </row>
    <row r="40" spans="1:1" x14ac:dyDescent="0.2">
      <c r="A40" s="56" t="s">
        <v>72</v>
      </c>
    </row>
    <row r="41" spans="1:1" x14ac:dyDescent="0.2">
      <c r="A41" s="56" t="s">
        <v>73</v>
      </c>
    </row>
    <row r="65" spans="1:1" ht="21" x14ac:dyDescent="0.25">
      <c r="A65" s="57" t="s">
        <v>74</v>
      </c>
    </row>
    <row r="67" spans="1:1" x14ac:dyDescent="0.2">
      <c r="A67" s="56" t="s">
        <v>75</v>
      </c>
    </row>
    <row r="68" spans="1:1" x14ac:dyDescent="0.2">
      <c r="A68" s="56" t="s">
        <v>76</v>
      </c>
    </row>
    <row r="69" spans="1:1" x14ac:dyDescent="0.2">
      <c r="A69" s="56" t="s">
        <v>77</v>
      </c>
    </row>
    <row r="70" spans="1:1" x14ac:dyDescent="0.2">
      <c r="A70" s="56" t="s">
        <v>78</v>
      </c>
    </row>
    <row r="78" spans="1:1" ht="40" customHeight="1" x14ac:dyDescent="0.2"/>
    <row r="79" spans="1:1" ht="21" x14ac:dyDescent="0.25">
      <c r="A79" s="57" t="s">
        <v>79</v>
      </c>
    </row>
    <row r="81" spans="1:1" x14ac:dyDescent="0.2">
      <c r="A81" s="56" t="s">
        <v>80</v>
      </c>
    </row>
    <row r="92" spans="1:1" ht="21" x14ac:dyDescent="0.25">
      <c r="A92" s="57" t="s">
        <v>81</v>
      </c>
    </row>
    <row r="94" spans="1:1" x14ac:dyDescent="0.2">
      <c r="A94" s="56" t="s">
        <v>82</v>
      </c>
    </row>
    <row r="96" spans="1:1" x14ac:dyDescent="0.2">
      <c r="A96" s="56" t="s">
        <v>83</v>
      </c>
    </row>
    <row r="112" spans="1:1" x14ac:dyDescent="0.2">
      <c r="A112" s="56" t="s">
        <v>84</v>
      </c>
    </row>
    <row r="114" spans="1:1" ht="102" x14ac:dyDescent="0.2">
      <c r="A114" s="62" t="s">
        <v>102</v>
      </c>
    </row>
    <row r="115" spans="1:1" ht="113" customHeight="1" x14ac:dyDescent="0.2"/>
    <row r="117" spans="1:1" ht="21" x14ac:dyDescent="0.25">
      <c r="A117" s="57" t="s">
        <v>85</v>
      </c>
    </row>
    <row r="118" spans="1:1" ht="34" x14ac:dyDescent="0.2">
      <c r="A118" s="58" t="s">
        <v>86</v>
      </c>
    </row>
    <row r="124" spans="1:1" ht="21" x14ac:dyDescent="0.25">
      <c r="A124" s="57" t="s">
        <v>87</v>
      </c>
    </row>
    <row r="125" spans="1:1" ht="34" x14ac:dyDescent="0.2">
      <c r="A125" s="58" t="s">
        <v>88</v>
      </c>
    </row>
    <row r="126" spans="1:1" x14ac:dyDescent="0.2">
      <c r="A126" s="58"/>
    </row>
    <row r="127" spans="1:1" x14ac:dyDescent="0.2">
      <c r="A127" s="58"/>
    </row>
    <row r="128" spans="1:1" x14ac:dyDescent="0.2">
      <c r="A128" s="58"/>
    </row>
    <row r="129" spans="1:1" x14ac:dyDescent="0.2">
      <c r="A129" s="58"/>
    </row>
    <row r="130" spans="1:1" x14ac:dyDescent="0.2">
      <c r="A130" s="58"/>
    </row>
    <row r="131" spans="1:1" x14ac:dyDescent="0.2">
      <c r="A131" s="58"/>
    </row>
    <row r="132" spans="1:1" ht="17" x14ac:dyDescent="0.2">
      <c r="A132" s="58" t="s">
        <v>89</v>
      </c>
    </row>
    <row r="133" spans="1:1" x14ac:dyDescent="0.2">
      <c r="A133" s="58"/>
    </row>
    <row r="134" spans="1:1" x14ac:dyDescent="0.2">
      <c r="A134" s="58"/>
    </row>
    <row r="135" spans="1:1" x14ac:dyDescent="0.2">
      <c r="A135" s="58"/>
    </row>
    <row r="136" spans="1:1" x14ac:dyDescent="0.2">
      <c r="A136" s="58"/>
    </row>
    <row r="137" spans="1:1" x14ac:dyDescent="0.2">
      <c r="A137" s="58"/>
    </row>
    <row r="138" spans="1:1" x14ac:dyDescent="0.2">
      <c r="A138" s="58"/>
    </row>
    <row r="139" spans="1:1" x14ac:dyDescent="0.2">
      <c r="A139" s="58"/>
    </row>
    <row r="140" spans="1:1" x14ac:dyDescent="0.2">
      <c r="A140" s="58"/>
    </row>
    <row r="141" spans="1:1" x14ac:dyDescent="0.2">
      <c r="A141" s="58"/>
    </row>
    <row r="142" spans="1:1" ht="21" x14ac:dyDescent="0.25">
      <c r="A142" s="57" t="s">
        <v>90</v>
      </c>
    </row>
    <row r="143" spans="1:1" ht="34" x14ac:dyDescent="0.2">
      <c r="A143" s="58" t="s">
        <v>91</v>
      </c>
    </row>
    <row r="144" spans="1:1" x14ac:dyDescent="0.2">
      <c r="A144" s="58"/>
    </row>
    <row r="145" spans="1:1" x14ac:dyDescent="0.2">
      <c r="A145" s="58"/>
    </row>
    <row r="146" spans="1:1" x14ac:dyDescent="0.2">
      <c r="A146" s="58"/>
    </row>
    <row r="154" spans="1:1" x14ac:dyDescent="0.2">
      <c r="A154" s="56" t="s">
        <v>92</v>
      </c>
    </row>
    <row r="164" spans="1:1" x14ac:dyDescent="0.2">
      <c r="A164" s="56" t="s">
        <v>93</v>
      </c>
    </row>
    <row r="177" spans="1:1" ht="21" x14ac:dyDescent="0.25">
      <c r="A177" s="57" t="s">
        <v>94</v>
      </c>
    </row>
    <row r="178" spans="1:1" x14ac:dyDescent="0.2">
      <c r="A178" s="58"/>
    </row>
    <row r="180" spans="1:1" ht="34" x14ac:dyDescent="0.2">
      <c r="A180" s="58" t="s">
        <v>95</v>
      </c>
    </row>
    <row r="181" spans="1:1" x14ac:dyDescent="0.2">
      <c r="A181" s="58"/>
    </row>
    <row r="182" spans="1:1" x14ac:dyDescent="0.2">
      <c r="A182" s="58"/>
    </row>
    <row r="183" spans="1:1" ht="21" x14ac:dyDescent="0.25">
      <c r="A183" s="57" t="s">
        <v>96</v>
      </c>
    </row>
    <row r="184" spans="1:1" x14ac:dyDescent="0.2">
      <c r="A184" s="58"/>
    </row>
    <row r="185" spans="1:1" ht="34" x14ac:dyDescent="0.2">
      <c r="A185" s="58" t="s">
        <v>97</v>
      </c>
    </row>
    <row r="186" spans="1:1" x14ac:dyDescent="0.2">
      <c r="A186" s="58"/>
    </row>
    <row r="187" spans="1:1" ht="17" x14ac:dyDescent="0.2">
      <c r="A187" s="58" t="s">
        <v>98</v>
      </c>
    </row>
    <row r="188" spans="1:1" x14ac:dyDescent="0.2">
      <c r="A188" s="58"/>
    </row>
    <row r="189" spans="1:1" x14ac:dyDescent="0.2">
      <c r="A189" s="58"/>
    </row>
    <row r="190" spans="1:1" x14ac:dyDescent="0.2">
      <c r="A190" s="58"/>
    </row>
    <row r="191" spans="1:1" x14ac:dyDescent="0.2">
      <c r="A191" s="58"/>
    </row>
    <row r="192" spans="1:1" x14ac:dyDescent="0.2">
      <c r="A192" s="58"/>
    </row>
    <row r="193" spans="1:1" x14ac:dyDescent="0.2">
      <c r="A193" s="58"/>
    </row>
    <row r="194" spans="1:1" x14ac:dyDescent="0.2">
      <c r="A194" s="58"/>
    </row>
    <row r="195" spans="1:1" ht="17" x14ac:dyDescent="0.2">
      <c r="A195" s="58" t="s">
        <v>99</v>
      </c>
    </row>
    <row r="196" spans="1:1" x14ac:dyDescent="0.2">
      <c r="A196" s="58"/>
    </row>
    <row r="197" spans="1:1" x14ac:dyDescent="0.2">
      <c r="A197" s="58"/>
    </row>
    <row r="198" spans="1:1" x14ac:dyDescent="0.2">
      <c r="A198" s="58"/>
    </row>
    <row r="200" spans="1:1" x14ac:dyDescent="0.2">
      <c r="A200" s="56" t="s">
        <v>100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13</vt:i4>
      </vt:variant>
    </vt:vector>
  </HeadingPairs>
  <TitlesOfParts>
    <vt:vector size="18" baseType="lpstr">
      <vt:lpstr>InputSheet</vt:lpstr>
      <vt:lpstr>PlanningSheet</vt:lpstr>
      <vt:lpstr>UtilizationReport</vt:lpstr>
      <vt:lpstr>Holidays</vt:lpstr>
      <vt:lpstr>Help</vt:lpstr>
      <vt:lpstr>as_1</vt:lpstr>
      <vt:lpstr>assign</vt:lpstr>
      <vt:lpstr>cap</vt:lpstr>
      <vt:lpstr>country</vt:lpstr>
      <vt:lpstr>FTE</vt:lpstr>
      <vt:lpstr>hol_country</vt:lpstr>
      <vt:lpstr>hol_monday</vt:lpstr>
      <vt:lpstr>hol_weekday</vt:lpstr>
      <vt:lpstr>memb</vt:lpstr>
      <vt:lpstr>InputSheet!Monday1</vt:lpstr>
      <vt:lpstr>proj</vt:lpstr>
      <vt:lpstr>tblMemb</vt:lpstr>
      <vt:lpstr>InputSheet!WeekN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Microsoft Office User</cp:lastModifiedBy>
  <dcterms:created xsi:type="dcterms:W3CDTF">2020-12-05T14:24:24Z</dcterms:created>
  <dcterms:modified xsi:type="dcterms:W3CDTF">2021-01-20T13:17:28Z</dcterms:modified>
</cp:coreProperties>
</file>